
<file path=[Content_Types].xml><?xml version="1.0" encoding="utf-8"?>
<Types xmlns="http://schemas.openxmlformats.org/package/2006/content-types">
  <Default Extension="bin" ContentType="application/vnd.openxmlformats-officedocument.oleObject"/>
  <Default Extension="jpeg" ContentType="image/jpeg"/>
  <Default Extension="rels" ContentType="application/vnd.openxmlformats-package.relationships+xml"/>
  <Default Extension="xml" ContentType="application/xml"/>
  <Default Extension="png" ContentType="image/png"/>
  <Default Extension="wmf" ContentType="image/x-wmf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</Types>
</file>

<file path=_rels/.rels><?xml version="1.0" encoding="UTF-8" standalone="yes"?><Relationships xmlns="http://schemas.openxmlformats.org/package/2006/relationships"><Relationship  Id="rId1" Type="http://schemas.openxmlformats.org/officeDocument/2006/relationships/extended-properties" Target="docProps/app.xml"/><Relationship  Id="rId2" Type="http://schemas.openxmlformats.org/package/2006/relationships/metadata/core-properties" Target="docProps/core.xml"/><Relationship  Id="rId3" Type="http://schemas.openxmlformats.org/officeDocument/2006/relationships/custom-properties" Target="docProps/custom.xml"/><Relationship  Id="rId4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4="http://schemas.microsoft.com/office/spreadsheetml/2009/9/main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/>
  <bookViews>
    <workbookView xWindow="360" yWindow="15" windowWidth="20955" windowHeight="9720" activeTab="1"/>
  </bookViews>
  <sheets>
    <sheet name="MPC 25.26" sheetId="1" state="visible" r:id="rId2"/>
    <sheet name="Lloyds Bank Income" sheetId="2" state="visible" r:id="rId3"/>
    <sheet name="Dong Funds" sheetId="3" state="visible" r:id="rId4"/>
    <sheet name="Playground Funds" sheetId="4" state="visible" r:id="rId5"/>
    <sheet name="Community Hub Grants" sheetId="5" state="visible" r:id="rId6"/>
  </sheets>
  <calcPr/>
  <extLst>
    <ext xmlns:x15="http://schemas.microsoft.com/office/spreadsheetml/2010/11/main" uri="{D0CA8CA8-9F24-4464-BF8E-62219DCF47F9}"/>
  </extLst>
</workbook>
</file>

<file path=xl/sharedStrings.xml><?xml version="1.0" encoding="utf-8"?>
<sst xmlns="http://schemas.openxmlformats.org/spreadsheetml/2006/main" count="242" uniqueCount="242">
  <si>
    <t xml:space="preserve">April 2025-March 2026</t>
  </si>
  <si>
    <t xml:space="preserve">Paid In</t>
  </si>
  <si>
    <t>Withdrawn</t>
  </si>
  <si>
    <t>Description</t>
  </si>
  <si>
    <t>Balance</t>
  </si>
  <si>
    <t>Comments</t>
  </si>
  <si>
    <t>Date</t>
  </si>
  <si>
    <t>Column1</t>
  </si>
  <si>
    <t xml:space="preserve">Brought Forward</t>
  </si>
  <si>
    <t xml:space="preserve">Cheque 2520</t>
  </si>
  <si>
    <t xml:space="preserve">Thomas Graham</t>
  </si>
  <si>
    <t xml:space="preserve">Credit Lancaster CC</t>
  </si>
  <si>
    <t xml:space="preserve">Precept 2025/2026</t>
  </si>
  <si>
    <t xml:space="preserve">Square Credit</t>
  </si>
  <si>
    <t xml:space="preserve">Hall Hire</t>
  </si>
  <si>
    <t xml:space="preserve">Bank Credit</t>
  </si>
  <si>
    <t xml:space="preserve">Strawberry Dance Studios</t>
  </si>
  <si>
    <t xml:space="preserve">Octopus Energy DD</t>
  </si>
  <si>
    <t xml:space="preserve">Electricity and gas Parish Hall</t>
  </si>
  <si>
    <t xml:space="preserve">Cheque 2521</t>
  </si>
  <si>
    <t xml:space="preserve">HMRC via Clerk</t>
  </si>
  <si>
    <t xml:space="preserve">Cheque 2522</t>
  </si>
  <si>
    <t>Clerk</t>
  </si>
  <si>
    <t xml:space="preserve">Cheque 2523</t>
  </si>
  <si>
    <t xml:space="preserve">Foster and Co annual payroll services</t>
  </si>
  <si>
    <t xml:space="preserve">Middleton Bowling Club</t>
  </si>
  <si>
    <t xml:space="preserve">Waterplus DD</t>
  </si>
  <si>
    <t xml:space="preserve">Water Services</t>
  </si>
  <si>
    <t xml:space="preserve">British Gas </t>
  </si>
  <si>
    <t xml:space="preserve">Electricity, playing field</t>
  </si>
  <si>
    <t xml:space="preserve">Cheque 2524</t>
  </si>
  <si>
    <t xml:space="preserve">Octopus energy security deposit pavilion account</t>
  </si>
  <si>
    <t xml:space="preserve">DD LCC NNDR</t>
  </si>
  <si>
    <t>NNDR</t>
  </si>
  <si>
    <t xml:space="preserve">Cheque 2525</t>
  </si>
  <si>
    <t xml:space="preserve">A Barr gardening services ABI 2628</t>
  </si>
  <si>
    <t>Total</t>
  </si>
  <si>
    <t>Column2</t>
  </si>
  <si>
    <t>Column3</t>
  </si>
  <si>
    <t>Column4</t>
  </si>
  <si>
    <t>Column5</t>
  </si>
  <si>
    <t>Column6</t>
  </si>
  <si>
    <t xml:space="preserve">DD British Gas</t>
  </si>
  <si>
    <t>Electricity</t>
  </si>
  <si>
    <t xml:space="preserve">Lottery Grant</t>
  </si>
  <si>
    <t xml:space="preserve">Chq 2526</t>
  </si>
  <si>
    <t xml:space="preserve">Defib store equipment</t>
  </si>
  <si>
    <t xml:space="preserve">Chq 2528</t>
  </si>
  <si>
    <t xml:space="preserve">Clerk May 2025</t>
  </si>
  <si>
    <t xml:space="preserve">Chq 2529</t>
  </si>
  <si>
    <t xml:space="preserve">HMRC via Clerk April 2025</t>
  </si>
  <si>
    <t xml:space="preserve">Chq 2532</t>
  </si>
  <si>
    <t xml:space="preserve">Currys Ink Cartridge</t>
  </si>
  <si>
    <t xml:space="preserve">DD Octopus</t>
  </si>
  <si>
    <t xml:space="preserve">Energy Services</t>
  </si>
  <si>
    <t xml:space="preserve">Chq 2534</t>
  </si>
  <si>
    <t xml:space="preserve">3 new toilet seats</t>
  </si>
  <si>
    <t xml:space="preserve">DD LCC</t>
  </si>
  <si>
    <t xml:space="preserve">Refuse Services</t>
  </si>
  <si>
    <t xml:space="preserve">Chq 2531</t>
  </si>
  <si>
    <t xml:space="preserve">P Bates Gas service</t>
  </si>
  <si>
    <t xml:space="preserve">Credit from LCC</t>
  </si>
  <si>
    <t xml:space="preserve">Hall hire elections LCC</t>
  </si>
  <si>
    <t xml:space="preserve">Chq 2530</t>
  </si>
  <si>
    <t xml:space="preserve">Thomas Graham </t>
  </si>
  <si>
    <t xml:space="preserve">Chq 2527</t>
  </si>
  <si>
    <t xml:space="preserve">LALC Annual membership</t>
  </si>
  <si>
    <t xml:space="preserve">DD Waterplus</t>
  </si>
  <si>
    <t xml:space="preserve">Water services</t>
  </si>
  <si>
    <t xml:space="preserve">Dance school</t>
  </si>
  <si>
    <t xml:space="preserve">Chq 2533</t>
  </si>
  <si>
    <t xml:space="preserve">Cleaning Materials via G Mcmurray</t>
  </si>
  <si>
    <t xml:space="preserve">DD LCC </t>
  </si>
  <si>
    <t xml:space="preserve">Chq No 2535</t>
  </si>
  <si>
    <t xml:space="preserve">A Barr gardening services ABI12631</t>
  </si>
  <si>
    <t xml:space="preserve">British Gas DD</t>
  </si>
  <si>
    <t>Energy</t>
  </si>
  <si>
    <t xml:space="preserve">Chq No 2537</t>
  </si>
  <si>
    <t xml:space="preserve">May HMRC</t>
  </si>
  <si>
    <t xml:space="preserve">Chq No 2538</t>
  </si>
  <si>
    <t xml:space="preserve">June Salary</t>
  </si>
  <si>
    <t xml:space="preserve">Chq No 2536</t>
  </si>
  <si>
    <t xml:space="preserve">Website, Fen Street Designs Ltd</t>
  </si>
  <si>
    <t xml:space="preserve">LCC DD</t>
  </si>
  <si>
    <t xml:space="preserve">Chq No 2539</t>
  </si>
  <si>
    <t xml:space="preserve">Dance Studios</t>
  </si>
  <si>
    <t xml:space="preserve">Chq No 2541</t>
  </si>
  <si>
    <t xml:space="preserve">A Barr gardening services ABI252604</t>
  </si>
  <si>
    <t xml:space="preserve">Strawberry dance school</t>
  </si>
  <si>
    <t xml:space="preserve">Chq 2542</t>
  </si>
  <si>
    <t xml:space="preserve">A Fitchie Plumbing repairs, Sports Pavilion</t>
  </si>
  <si>
    <t xml:space="preserve">Chq 2544</t>
  </si>
  <si>
    <t xml:space="preserve">HMRC June 2025</t>
  </si>
  <si>
    <t xml:space="preserve">Chq 2543</t>
  </si>
  <si>
    <t xml:space="preserve">Clerk Salary</t>
  </si>
  <si>
    <t xml:space="preserve">Chq 2545</t>
  </si>
  <si>
    <t xml:space="preserve">Music Licence annual renewal</t>
  </si>
  <si>
    <t xml:space="preserve">Chq 2546</t>
  </si>
  <si>
    <t xml:space="preserve">A Barr Gardening Services</t>
  </si>
  <si>
    <t xml:space="preserve">Chq 2551</t>
  </si>
  <si>
    <t xml:space="preserve">Transfer to Lloyds Account re Play Fitness Ltd</t>
  </si>
  <si>
    <t xml:space="preserve">DD Octopus Energy</t>
  </si>
  <si>
    <t xml:space="preserve">Chq 2550</t>
  </si>
  <si>
    <t xml:space="preserve">New park benches.</t>
  </si>
  <si>
    <t xml:space="preserve">Water Services Main Hall</t>
  </si>
  <si>
    <t xml:space="preserve">Credit HMRC</t>
  </si>
  <si>
    <t xml:space="preserve">VAT Reclaim 2024/2025</t>
  </si>
  <si>
    <t xml:space="preserve">Bowling Club</t>
  </si>
  <si>
    <t xml:space="preserve">Bowling Club, double payment paid in error</t>
  </si>
  <si>
    <t xml:space="preserve">Chq 2547</t>
  </si>
  <si>
    <t xml:space="preserve">Drain at Field </t>
  </si>
  <si>
    <t xml:space="preserve">Chq 2556</t>
  </si>
  <si>
    <t xml:space="preserve">Repair to radiator in hall</t>
  </si>
  <si>
    <t xml:space="preserve">Chq 2555</t>
  </si>
  <si>
    <t xml:space="preserve">Gardening Services</t>
  </si>
  <si>
    <t xml:space="preserve">Chq 2552</t>
  </si>
  <si>
    <t xml:space="preserve">Wickes Guttering</t>
  </si>
  <si>
    <t xml:space="preserve">Chq 2553</t>
  </si>
  <si>
    <t xml:space="preserve">Isabella Stretch Cleaning Services Jan to May 2025</t>
  </si>
  <si>
    <t xml:space="preserve">Chq 2554</t>
  </si>
  <si>
    <t xml:space="preserve">Isabella Stretch Cleaning Services June 2025</t>
  </si>
  <si>
    <t xml:space="preserve">Chq 2557</t>
  </si>
  <si>
    <t xml:space="preserve">Transfer to Lloyds Account</t>
  </si>
  <si>
    <t xml:space="preserve">Chq 2548</t>
  </si>
  <si>
    <t xml:space="preserve">LCC annual gaming permit</t>
  </si>
  <si>
    <t xml:space="preserve">Water Services Sports Pavilion</t>
  </si>
  <si>
    <t xml:space="preserve">Water Services Parish Hall</t>
  </si>
  <si>
    <t>Opening</t>
  </si>
  <si>
    <t>Closing</t>
  </si>
  <si>
    <t>Net</t>
  </si>
  <si>
    <t xml:space="preserve">PRECEPT 25/26 £16,880</t>
  </si>
  <si>
    <t xml:space="preserve">Lottery Grant £19,890</t>
  </si>
  <si>
    <t xml:space="preserve">Transfer of £23,868 to Lloyds Account</t>
  </si>
  <si>
    <t xml:space="preserve">Transfer £25K to Lloyds account</t>
  </si>
  <si>
    <t xml:space="preserve">Money In</t>
  </si>
  <si>
    <t xml:space="preserve">Allocated Funds</t>
  </si>
  <si>
    <t xml:space="preserve">as at 1/4/2025</t>
  </si>
  <si>
    <t xml:space="preserve">Balance of Dong Funds (See Dong tab)</t>
  </si>
  <si>
    <t xml:space="preserve">Balance of Playground Funds (See Playground Tab)</t>
  </si>
  <si>
    <t xml:space="preserve">Balance of Council Funds</t>
  </si>
  <si>
    <t xml:space="preserve">as at 01/01/2026</t>
  </si>
  <si>
    <t xml:space="preserve">Balance of Community Hub Funds</t>
  </si>
  <si>
    <t xml:space="preserve">NatWest £3,945.39                 Lloyds £20,964.10p              Total £24,909.49</t>
  </si>
  <si>
    <t xml:space="preserve">Balance of Council Funds.</t>
  </si>
  <si>
    <t xml:space="preserve">Deposit of £9,324 paid to Elevate Lifts</t>
  </si>
  <si>
    <t>Income</t>
  </si>
  <si>
    <t>Exp</t>
  </si>
  <si>
    <t>Details</t>
  </si>
  <si>
    <t xml:space="preserve">Andrew Mills</t>
  </si>
  <si>
    <t xml:space="preserve">Miscellaneous Hall Hire</t>
  </si>
  <si>
    <t>Totals</t>
  </si>
  <si>
    <t xml:space="preserve">R Gregory</t>
  </si>
  <si>
    <t xml:space="preserve">Daniel Dacres</t>
  </si>
  <si>
    <t xml:space="preserve">Emily Warren</t>
  </si>
  <si>
    <t xml:space="preserve">Cheque deposit from Nat West Account</t>
  </si>
  <si>
    <t xml:space="preserve">Playfitness Ltd </t>
  </si>
  <si>
    <t xml:space="preserve">Remy Mae Reed</t>
  </si>
  <si>
    <t xml:space="preserve">HMRC July 2025</t>
  </si>
  <si>
    <t xml:space="preserve">Accounts Matters(AGAR and Vat claims)</t>
  </si>
  <si>
    <t xml:space="preserve">Toliet rolls, Community Hub</t>
  </si>
  <si>
    <t xml:space="preserve">Isabella Stretch, Cleaning</t>
  </si>
  <si>
    <t xml:space="preserve">Dennis Barnfield Ltd, Sports Field</t>
  </si>
  <si>
    <t xml:space="preserve">A Barr, Gardening Services</t>
  </si>
  <si>
    <t xml:space="preserve">MR Tree Surgery</t>
  </si>
  <si>
    <t xml:space="preserve">All StarsHall Booking</t>
  </si>
  <si>
    <t xml:space="preserve">Clerk Salary August 2025</t>
  </si>
  <si>
    <t xml:space="preserve">Dance School August 2025</t>
  </si>
  <si>
    <t xml:space="preserve">HMRC Credit Vat returns x 2</t>
  </si>
  <si>
    <t xml:space="preserve">Krystal Hosting, Web hosting</t>
  </si>
  <si>
    <t xml:space="preserve">M Daly Hall Booking</t>
  </si>
  <si>
    <t xml:space="preserve">Krystal Hosting Domain Renewal</t>
  </si>
  <si>
    <t xml:space="preserve">Bank charges</t>
  </si>
  <si>
    <t xml:space="preserve">HMRC, AUG 25</t>
  </si>
  <si>
    <t xml:space="preserve">Krystal Hosting VAT</t>
  </si>
  <si>
    <t xml:space="preserve">Thomas Graham Ltd, Broom head</t>
  </si>
  <si>
    <t xml:space="preserve">Octopus Energy</t>
  </si>
  <si>
    <t xml:space="preserve">Thomas Graham, Refuse bags</t>
  </si>
  <si>
    <t xml:space="preserve">Middleton Bowling Club, Sept 25</t>
  </si>
  <si>
    <t xml:space="preserve">Clerk Sept Sal</t>
  </si>
  <si>
    <t xml:space="preserve">Dance School Sept 2025</t>
  </si>
  <si>
    <t xml:space="preserve">PKF Littlejohn, AGAR</t>
  </si>
  <si>
    <t xml:space="preserve">NW Electric Wayleave</t>
  </si>
  <si>
    <t xml:space="preserve">Accounts Matters</t>
  </si>
  <si>
    <t xml:space="preserve">HMRC Sept 25</t>
  </si>
  <si>
    <t xml:space="preserve">Thomas GrahamLtd</t>
  </si>
  <si>
    <t xml:space="preserve">Bank Charges</t>
  </si>
  <si>
    <t xml:space="preserve">Bowling Club October 2025</t>
  </si>
  <si>
    <t xml:space="preserve">Dance School October 2025</t>
  </si>
  <si>
    <t xml:space="preserve">Clerk Oct Sal</t>
  </si>
  <si>
    <t xml:space="preserve">Amazon toilet rolls, via Clerk</t>
  </si>
  <si>
    <t xml:space="preserve">Octopus Energy Parish Hall</t>
  </si>
  <si>
    <t xml:space="preserve">HMRC Oct 2025</t>
  </si>
  <si>
    <t xml:space="preserve">Service charge</t>
  </si>
  <si>
    <t xml:space="preserve">Walker Fire Services</t>
  </si>
  <si>
    <t xml:space="preserve">Bowling Club Nov 2025</t>
  </si>
  <si>
    <t xml:space="preserve">Clerk Nov Sal</t>
  </si>
  <si>
    <t xml:space="preserve">Waterplus </t>
  </si>
  <si>
    <t xml:space="preserve">HMRC Nov 2025</t>
  </si>
  <si>
    <t xml:space="preserve">Bowling Club Dec 25</t>
  </si>
  <si>
    <t xml:space="preserve">Clerk Dec 2025</t>
  </si>
  <si>
    <t xml:space="preserve">ebay Replacement laptop</t>
  </si>
  <si>
    <t xml:space="preserve">Strawberry Dance  Studios</t>
  </si>
  <si>
    <t xml:space="preserve">Waterplus Pavilion</t>
  </si>
  <si>
    <t xml:space="preserve">Elevate Lifts Ltd, deposit</t>
  </si>
  <si>
    <t xml:space="preserve">Waterplus Hall</t>
  </si>
  <si>
    <t xml:space="preserve">HMRC Dec 2025</t>
  </si>
  <si>
    <t xml:space="preserve">David Brent Repairs to hall doors</t>
  </si>
  <si>
    <t xml:space="preserve">JB Plastics repairs to toilets</t>
  </si>
  <si>
    <t xml:space="preserve">Clerk sal Jan 2026</t>
  </si>
  <si>
    <t>Waterplus</t>
  </si>
  <si>
    <t>Works</t>
  </si>
  <si>
    <t>Cost</t>
  </si>
  <si>
    <t>Grant</t>
  </si>
  <si>
    <t>Drainage</t>
  </si>
  <si>
    <t xml:space="preserve">Pitch Levelling</t>
  </si>
  <si>
    <t>Seeding</t>
  </si>
  <si>
    <t>Roof</t>
  </si>
  <si>
    <t xml:space="preserve">Electrical Works</t>
  </si>
  <si>
    <t>Mower</t>
  </si>
  <si>
    <t xml:space="preserve">OJM Plumbing</t>
  </si>
  <si>
    <t xml:space="preserve">Andrew Barr</t>
  </si>
  <si>
    <t xml:space="preserve">Line Marker</t>
  </si>
  <si>
    <t xml:space="preserve">A Fitchie</t>
  </si>
  <si>
    <t xml:space="preserve">Dennis Barnfield</t>
  </si>
  <si>
    <t xml:space="preserve">Paid by BACS 21/8/25</t>
  </si>
  <si>
    <t>Lloyds</t>
  </si>
  <si>
    <t xml:space="preserve">Paid by BACS 23/8/25</t>
  </si>
  <si>
    <t xml:space="preserve">Paid by Chq 2542</t>
  </si>
  <si>
    <t>Natwest</t>
  </si>
  <si>
    <t>Expenditure</t>
  </si>
  <si>
    <t xml:space="preserve">ITV The Bay</t>
  </si>
  <si>
    <t xml:space="preserve">Events Income</t>
  </si>
  <si>
    <t xml:space="preserve">Wickes, guttering</t>
  </si>
  <si>
    <t xml:space="preserve">via GM</t>
  </si>
  <si>
    <t xml:space="preserve">Park Benches</t>
  </si>
  <si>
    <t xml:space="preserve">Play Fitness</t>
  </si>
  <si>
    <t xml:space="preserve">Bacs </t>
  </si>
  <si>
    <t xml:space="preserve">VAT Reclaim</t>
  </si>
  <si>
    <t xml:space="preserve">Received 5/9/25</t>
  </si>
  <si>
    <t xml:space="preserve">Grant LDVCS</t>
  </si>
  <si>
    <t xml:space="preserve">Repaid to the Hub</t>
  </si>
  <si>
    <t xml:space="preserve">Chq no 2490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</si>
</sst>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9">
    <numFmt numFmtId="164" formatCode="[$£-809]#,##0.00;[Red]\-[$£-809]#,##0.00"/>
    <numFmt numFmtId="165" formatCode="dd/mm/yy"/>
    <numFmt numFmtId="166" formatCode="&quot;£&quot;#,##0.00"/>
    <numFmt numFmtId="167" formatCode="[$-409]dd\-mmm\-yy;@"/>
    <numFmt numFmtId="168" formatCode="dd/mm/yyyy;@"/>
    <numFmt numFmtId="169" formatCode="dd/mm/yyyy"/>
    <numFmt numFmtId="170" formatCode="\£#,##0.00;[Red]-\£#,##0.00"/>
    <numFmt numFmtId="171" formatCode="[$£-809]#,##0.00"/>
    <numFmt numFmtId="172" formatCode="[$-F800]dddd\,\ mmmm\ dd\,\ yyyy"/>
  </numFmts>
  <fonts count="12">
    <font>
      <sz val="11.000000"/>
      <color theme="1"/>
      <name val="Calibri"/>
      <scheme val="minor"/>
    </font>
    <font>
      <sz val="11.000000"/>
      <color rgb="FF00B050"/>
      <name val="Calibri"/>
      <scheme val="minor"/>
    </font>
    <font>
      <sz val="11.000000"/>
      <color indexed="2"/>
      <name val="Calibri"/>
      <scheme val="minor"/>
    </font>
    <font>
      <b/>
      <sz val="10.000000"/>
      <name val="Arial"/>
    </font>
    <font>
      <b/>
      <sz val="10.000000"/>
      <color rgb="FF00B050"/>
      <name val="Arial"/>
    </font>
    <font>
      <b/>
      <sz val="10.000000"/>
      <color indexed="2"/>
      <name val="Arial"/>
    </font>
    <font>
      <b/>
      <sz val="11.000000"/>
      <color theme="1"/>
      <name val="Calibri"/>
      <scheme val="minor"/>
    </font>
    <font>
      <sz val="10.000000"/>
      <name val="Arial"/>
    </font>
    <font>
      <b/>
      <sz val="11.000000"/>
      <color rgb="FF00B050"/>
      <name val="Calibri"/>
      <scheme val="minor"/>
    </font>
    <font>
      <b/>
      <sz val="11.000000"/>
      <color indexed="2"/>
      <name val="Calibri"/>
      <scheme val="minor"/>
    </font>
    <font>
      <sz val="10.000000"/>
      <color indexed="2"/>
      <name val="Arial"/>
    </font>
    <font>
      <sz val="10.000000"/>
      <color rgb="FF00B050"/>
      <name val="Arial"/>
    </font>
  </fonts>
  <fills count="6">
    <fill>
      <patternFill patternType="none"/>
    </fill>
    <fill>
      <patternFill patternType="gray125"/>
    </fill>
    <fill>
      <patternFill patternType="solid">
        <fgColor theme="0" tint="0"/>
        <bgColor theme="0" tint="0"/>
      </patternFill>
    </fill>
    <fill>
      <patternFill patternType="solid">
        <fgColor indexed="5"/>
        <bgColor indexed="5"/>
      </patternFill>
    </fill>
    <fill>
      <patternFill patternType="solid">
        <fgColor indexed="5"/>
      </patternFill>
    </fill>
    <fill>
      <patternFill patternType="solid">
        <fgColor theme="0"/>
      </patternFill>
    </fill>
  </fills>
  <borders count="15">
    <border>
      <left style="none"/>
      <right style="none"/>
      <top style="none"/>
      <bottom style="none"/>
      <diagonal style="none"/>
    </border>
    <border>
      <left style="hair">
        <color auto="1"/>
      </left>
      <right style="none"/>
      <top style="hair">
        <color auto="1"/>
      </top>
      <bottom style="none"/>
      <diagonal style="none"/>
    </border>
    <border>
      <left style="none"/>
      <right style="none"/>
      <top style="hair">
        <color auto="1"/>
      </top>
      <bottom style="none"/>
      <diagonal style="none"/>
    </border>
    <border>
      <left style="none"/>
      <right style="hair">
        <color auto="1"/>
      </right>
      <top style="hair">
        <color auto="1"/>
      </top>
      <bottom style="none"/>
      <diagonal style="none"/>
    </border>
    <border>
      <left style="hair">
        <color auto="1"/>
      </left>
      <right style="none"/>
      <top style="none"/>
      <bottom style="none"/>
      <diagonal style="none"/>
    </border>
    <border>
      <left style="none"/>
      <right style="hair">
        <color auto="1"/>
      </right>
      <top style="none"/>
      <bottom style="none"/>
      <diagonal style="none"/>
    </border>
    <border>
      <left style="none"/>
      <right style="none"/>
      <top style="none"/>
      <bottom style="hair">
        <color auto="1"/>
      </bottom>
      <diagonal style="none"/>
    </border>
    <border>
      <left style="none"/>
      <right style="hair">
        <color auto="1"/>
      </right>
      <top style="none"/>
      <bottom style="hair">
        <color auto="1"/>
      </bottom>
      <diagonal style="none"/>
    </border>
    <border>
      <left style="hair">
        <color auto="1"/>
      </left>
      <right style="none"/>
      <top style="hair">
        <color auto="1"/>
      </top>
      <bottom style="hair">
        <color auto="1"/>
      </bottom>
      <diagonal style="none"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 style="none"/>
    </border>
    <border>
      <left style="none"/>
      <right style="none"/>
      <top style="hair">
        <color auto="1"/>
      </top>
      <bottom style="hair">
        <color auto="1"/>
      </bottom>
      <diagonal style="none"/>
    </border>
    <border>
      <left style="none"/>
      <right style="hair">
        <color auto="1"/>
      </right>
      <top style="hair">
        <color auto="1"/>
      </top>
      <bottom style="hair">
        <color auto="1"/>
      </bottom>
      <diagonal style="none"/>
    </border>
    <border>
      <left style="hair">
        <color auto="1"/>
      </left>
      <right style="hair">
        <color auto="1"/>
      </right>
      <top style="hair">
        <color auto="1"/>
      </top>
      <bottom style="none"/>
      <diagonal style="none"/>
    </border>
    <border>
      <left style="hair">
        <color auto="1"/>
      </left>
      <right style="hair">
        <color auto="1"/>
      </right>
      <top style="none"/>
      <bottom style="none"/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</borders>
  <cellStyleXfs count="1">
    <xf fontId="0" fillId="0" borderId="0" numFmtId="0" applyNumberFormat="1" applyFont="1" applyFill="1" applyBorder="1"/>
  </cellStyleXfs>
  <cellXfs count="137">
    <xf fontId="0" fillId="0" borderId="0" numFmtId="0" xfId="0"/>
    <xf fontId="0" fillId="0" borderId="0" numFmtId="0" xfId="0" applyAlignment="1">
      <alignment horizontal="left"/>
    </xf>
    <xf fontId="0" fillId="0" borderId="0" numFmtId="0" xfId="0" applyAlignment="1">
      <alignment horizontal="center"/>
    </xf>
    <xf fontId="1" fillId="0" borderId="0" numFmtId="164" xfId="0" applyNumberFormat="1" applyFont="1" applyAlignment="1">
      <alignment horizontal="center"/>
    </xf>
    <xf fontId="2" fillId="0" borderId="0" numFmtId="164" xfId="0" applyNumberFormat="1" applyFont="1" applyAlignment="1">
      <alignment horizontal="center"/>
    </xf>
    <xf fontId="0" fillId="0" borderId="0" numFmtId="164" xfId="0" applyNumberFormat="1" applyAlignment="1">
      <alignment horizontal="center"/>
    </xf>
    <xf fontId="0" fillId="0" borderId="0" numFmtId="164" xfId="0" applyNumberFormat="1" applyAlignment="1">
      <alignment horizontal="left"/>
    </xf>
    <xf fontId="3" fillId="0" borderId="0" numFmtId="0" xfId="0" applyFont="1" applyAlignment="1">
      <alignment horizontal="left"/>
    </xf>
    <xf fontId="3" fillId="0" borderId="0" numFmtId="0" xfId="0" applyFont="1" applyAlignment="1">
      <alignment horizontal="center"/>
    </xf>
    <xf fontId="4" fillId="0" borderId="0" numFmtId="164" xfId="0" applyNumberFormat="1" applyFont="1" applyAlignment="1">
      <alignment horizontal="center"/>
    </xf>
    <xf fontId="5" fillId="0" borderId="0" numFmtId="164" xfId="0" applyNumberFormat="1" applyFont="1" applyAlignment="1">
      <alignment horizontal="center"/>
    </xf>
    <xf fontId="3" fillId="0" borderId="0" numFmtId="164" xfId="0" applyNumberFormat="1" applyFont="1" applyAlignment="1">
      <alignment horizontal="center"/>
    </xf>
    <xf fontId="3" fillId="0" borderId="1" numFmtId="17" xfId="0" applyNumberFormat="1" applyFont="1" applyBorder="1" applyAlignment="1">
      <alignment horizontal="center"/>
    </xf>
    <xf fontId="3" fillId="0" borderId="2" numFmtId="0" xfId="0" applyFont="1" applyBorder="1" applyAlignment="1">
      <alignment horizontal="center"/>
    </xf>
    <xf fontId="4" fillId="0" borderId="2" numFmtId="164" xfId="0" applyNumberFormat="1" applyFont="1" applyBorder="1" applyAlignment="1">
      <alignment horizontal="center"/>
    </xf>
    <xf fontId="5" fillId="0" borderId="2" numFmtId="164" xfId="0" applyNumberFormat="1" applyFont="1" applyBorder="1" applyAlignment="1">
      <alignment horizontal="center"/>
    </xf>
    <xf fontId="3" fillId="0" borderId="2" numFmtId="0" xfId="0" applyFont="1" applyBorder="1" applyAlignment="1">
      <alignment horizontal="left"/>
    </xf>
    <xf fontId="3" fillId="0" borderId="3" numFmtId="164" xfId="0" applyNumberFormat="1" applyFont="1" applyBorder="1" applyAlignment="1">
      <alignment horizontal="center"/>
    </xf>
    <xf fontId="0" fillId="0" borderId="4" numFmtId="165" xfId="0" applyNumberFormat="1" applyBorder="1" applyAlignment="1">
      <alignment horizontal="center"/>
    </xf>
    <xf fontId="0" fillId="0" borderId="0" numFmtId="165" xfId="0" applyNumberFormat="1" applyAlignment="1">
      <alignment horizontal="center"/>
    </xf>
    <xf fontId="0" fillId="0" borderId="5" numFmtId="164" xfId="0" applyNumberFormat="1" applyBorder="1" applyAlignment="1">
      <alignment horizontal="center"/>
    </xf>
    <xf fontId="6" fillId="0" borderId="0" numFmtId="0" xfId="0" applyFont="1"/>
    <xf fontId="7" fillId="0" borderId="0" numFmtId="0" xfId="0" applyFont="1" applyAlignment="1">
      <alignment horizontal="left"/>
    </xf>
    <xf fontId="7" fillId="0" borderId="0" numFmtId="165" xfId="0" applyNumberFormat="1" applyFont="1" applyAlignment="1">
      <alignment horizontal="center"/>
    </xf>
    <xf fontId="7" fillId="0" borderId="4" numFmtId="165" xfId="0" applyNumberFormat="1" applyFont="1" applyBorder="1" applyAlignment="1">
      <alignment horizontal="center"/>
    </xf>
    <xf fontId="6" fillId="0" borderId="5" numFmtId="164" xfId="0" applyNumberFormat="1" applyFont="1" applyBorder="1" applyAlignment="1">
      <alignment horizontal="center"/>
    </xf>
    <xf fontId="0" fillId="0" borderId="4" numFmtId="0" xfId="0" applyBorder="1" applyAlignment="1">
      <alignment horizontal="center"/>
    </xf>
    <xf fontId="1" fillId="0" borderId="0" numFmtId="166" xfId="0" applyNumberFormat="1" applyFont="1" applyAlignment="1">
      <alignment horizontal="center"/>
    </xf>
    <xf fontId="2" fillId="0" borderId="0" numFmtId="166" xfId="0" applyNumberFormat="1" applyFont="1" applyAlignment="1">
      <alignment horizontal="center"/>
    </xf>
    <xf fontId="0" fillId="0" borderId="2" numFmtId="0" xfId="0" applyBorder="1" applyAlignment="1">
      <alignment horizontal="center"/>
    </xf>
    <xf fontId="1" fillId="0" borderId="2" numFmtId="164" xfId="0" applyNumberFormat="1" applyFont="1" applyBorder="1" applyAlignment="1">
      <alignment horizontal="center"/>
    </xf>
    <xf fontId="2" fillId="0" borderId="2" numFmtId="164" xfId="0" applyNumberFormat="1" applyFont="1" applyBorder="1" applyAlignment="1">
      <alignment horizontal="center"/>
    </xf>
    <xf fontId="1" fillId="0" borderId="6" numFmtId="164" xfId="0" applyNumberFormat="1" applyFont="1" applyBorder="1" applyAlignment="1">
      <alignment horizontal="center"/>
    </xf>
    <xf fontId="2" fillId="0" borderId="6" numFmtId="164" xfId="0" applyNumberFormat="1" applyFont="1" applyBorder="1" applyAlignment="1">
      <alignment horizontal="center"/>
    </xf>
    <xf fontId="6" fillId="0" borderId="0" numFmtId="0" xfId="0" applyFont="1" applyAlignment="1">
      <alignment horizontal="left"/>
    </xf>
    <xf fontId="3" fillId="0" borderId="0" numFmtId="0" xfId="0" applyFont="1"/>
    <xf fontId="6" fillId="0" borderId="0" numFmtId="164" xfId="0" applyNumberFormat="1" applyFont="1" applyAlignment="1">
      <alignment horizontal="center"/>
    </xf>
    <xf fontId="3" fillId="0" borderId="0" numFmtId="165" xfId="0" applyNumberFormat="1" applyFont="1" applyAlignment="1">
      <alignment horizontal="center"/>
    </xf>
    <xf fontId="3" fillId="0" borderId="0" numFmtId="164" xfId="0" applyNumberFormat="1" applyFont="1" applyAlignment="1">
      <alignment horizontal="left"/>
    </xf>
    <xf fontId="0" fillId="0" borderId="0" numFmtId="0" xfId="0" applyAlignment="1">
      <alignment horizontal="left" wrapText="1"/>
    </xf>
    <xf fontId="0" fillId="0" borderId="6" numFmtId="0" xfId="0" applyBorder="1" applyAlignment="1">
      <alignment horizontal="center"/>
    </xf>
    <xf fontId="0" fillId="0" borderId="6" numFmtId="0" xfId="0" applyBorder="1" applyAlignment="1">
      <alignment horizontal="left"/>
    </xf>
    <xf fontId="7" fillId="0" borderId="7" numFmtId="164" xfId="0" applyNumberFormat="1" applyFont="1" applyBorder="1" applyAlignment="1">
      <alignment horizontal="center"/>
    </xf>
    <xf fontId="6" fillId="0" borderId="4" numFmtId="165" xfId="0" applyNumberFormat="1" applyFont="1" applyBorder="1" applyAlignment="1">
      <alignment horizontal="center"/>
    </xf>
    <xf fontId="6" fillId="0" borderId="0" numFmtId="0" xfId="0" applyFont="1" applyAlignment="1">
      <alignment horizontal="center"/>
    </xf>
    <xf fontId="8" fillId="0" borderId="0" numFmtId="164" xfId="0" applyNumberFormat="1" applyFont="1" applyAlignment="1">
      <alignment horizontal="center"/>
    </xf>
    <xf fontId="9" fillId="0" borderId="0" numFmtId="164" xfId="0" applyNumberFormat="1" applyFont="1" applyAlignment="1">
      <alignment horizontal="center"/>
    </xf>
    <xf fontId="3" fillId="0" borderId="7" numFmtId="164" xfId="0" applyNumberFormat="1" applyFont="1" applyBorder="1" applyAlignment="1">
      <alignment horizontal="center"/>
    </xf>
    <xf fontId="0" fillId="0" borderId="0" numFmtId="14" xfId="0" applyNumberFormat="1" applyAlignment="1">
      <alignment horizontal="center"/>
    </xf>
    <xf fontId="2" fillId="0" borderId="0" numFmtId="3" xfId="0" applyNumberFormat="1" applyFont="1" applyAlignment="1">
      <alignment horizontal="center"/>
    </xf>
    <xf fontId="0" fillId="0" borderId="0" numFmtId="167" xfId="0" applyNumberFormat="1" applyAlignment="1">
      <alignment horizontal="center"/>
    </xf>
    <xf fontId="7" fillId="0" borderId="0" numFmtId="0" xfId="0" applyFont="1" applyAlignment="1">
      <alignment horizontal="center"/>
    </xf>
    <xf fontId="7" fillId="0" borderId="5" numFmtId="164" xfId="0" applyNumberFormat="1" applyFont="1" applyBorder="1" applyAlignment="1">
      <alignment horizontal="center"/>
    </xf>
    <xf fontId="5" fillId="0" borderId="0" numFmtId="0" xfId="0" applyFont="1" applyAlignment="1">
      <alignment horizontal="center"/>
    </xf>
    <xf fontId="5" fillId="0" borderId="0" numFmtId="0" xfId="0" applyFont="1" applyAlignment="1">
      <alignment horizontal="left"/>
    </xf>
    <xf fontId="10" fillId="0" borderId="0" numFmtId="0" xfId="0" applyFont="1" applyAlignment="1">
      <alignment horizontal="center"/>
    </xf>
    <xf fontId="11" fillId="0" borderId="0" numFmtId="164" xfId="0" applyNumberFormat="1" applyFont="1" applyAlignment="1">
      <alignment horizontal="center"/>
    </xf>
    <xf fontId="10" fillId="0" borderId="0" numFmtId="164" xfId="0" applyNumberFormat="1" applyFont="1" applyAlignment="1">
      <alignment horizontal="center"/>
    </xf>
    <xf fontId="10" fillId="0" borderId="0" numFmtId="0" xfId="0" applyFont="1" applyAlignment="1">
      <alignment horizontal="left"/>
    </xf>
    <xf fontId="3" fillId="0" borderId="5" numFmtId="164" xfId="0" applyNumberFormat="1" applyFont="1" applyBorder="1" applyAlignment="1">
      <alignment horizontal="center"/>
    </xf>
    <xf fontId="0" fillId="0" borderId="4" numFmtId="14" xfId="0" applyNumberFormat="1" applyBorder="1" applyAlignment="1">
      <alignment horizontal="center"/>
    </xf>
    <xf fontId="5" fillId="0" borderId="0" numFmtId="0" xfId="0" applyFont="1" applyAlignment="1">
      <alignment horizontal="center" wrapText="1"/>
    </xf>
    <xf fontId="3" fillId="0" borderId="4" numFmtId="14" xfId="0" applyNumberFormat="1" applyFont="1" applyBorder="1" applyAlignment="1">
      <alignment horizontal="center"/>
    </xf>
    <xf fontId="0" fillId="0" borderId="4" numFmtId="168" xfId="0" applyNumberFormat="1" applyBorder="1" applyAlignment="1">
      <alignment horizontal="center"/>
    </xf>
    <xf fontId="4" fillId="0" borderId="0" numFmtId="0" xfId="0" applyFont="1" applyAlignment="1">
      <alignment horizontal="left"/>
    </xf>
    <xf fontId="3" fillId="0" borderId="8" numFmtId="164" xfId="0" applyNumberFormat="1" applyFont="1" applyBorder="1" applyAlignment="1">
      <alignment horizontal="center"/>
    </xf>
    <xf fontId="4" fillId="0" borderId="9" numFmtId="164" xfId="0" applyNumberFormat="1" applyFont="1" applyBorder="1" applyAlignment="1">
      <alignment horizontal="center"/>
    </xf>
    <xf fontId="5" fillId="0" borderId="9" numFmtId="164" xfId="0" applyNumberFormat="1" applyFont="1" applyBorder="1" applyAlignment="1">
      <alignment horizontal="center"/>
    </xf>
    <xf fontId="3" fillId="0" borderId="10" numFmtId="0" xfId="0" applyFont="1" applyBorder="1" applyAlignment="1">
      <alignment horizontal="center"/>
    </xf>
    <xf fontId="3" fillId="0" borderId="11" numFmtId="164" xfId="0" applyNumberFormat="1" applyFont="1" applyBorder="1" applyAlignment="1">
      <alignment horizontal="center"/>
    </xf>
    <xf fontId="3" fillId="0" borderId="12" numFmtId="17" xfId="0" applyNumberFormat="1" applyFont="1" applyBorder="1" applyAlignment="1">
      <alignment horizontal="center"/>
    </xf>
    <xf fontId="3" fillId="0" borderId="2" numFmtId="164" xfId="0" applyNumberFormat="1" applyFont="1" applyBorder="1" applyAlignment="1">
      <alignment horizontal="center"/>
    </xf>
    <xf fontId="4" fillId="0" borderId="12" numFmtId="164" xfId="0" applyNumberFormat="1" applyFont="1" applyBorder="1" applyAlignment="1">
      <alignment horizontal="center"/>
    </xf>
    <xf fontId="5" fillId="0" borderId="12" numFmtId="164" xfId="0" applyNumberFormat="1" applyFont="1" applyBorder="1" applyAlignment="1">
      <alignment horizontal="center"/>
    </xf>
    <xf fontId="3" fillId="0" borderId="12" numFmtId="164" xfId="0" applyNumberFormat="1" applyFont="1" applyBorder="1" applyAlignment="1">
      <alignment horizontal="center"/>
    </xf>
    <xf fontId="4" fillId="0" borderId="3" numFmtId="164" xfId="0" applyNumberFormat="1" applyFont="1" applyBorder="1" applyAlignment="1">
      <alignment horizontal="center"/>
    </xf>
    <xf fontId="4" fillId="0" borderId="13" numFmtId="164" xfId="0" applyNumberFormat="1" applyFont="1" applyBorder="1" applyAlignment="1">
      <alignment horizontal="center"/>
    </xf>
    <xf fontId="5" fillId="0" borderId="13" numFmtId="164" xfId="0" applyNumberFormat="1" applyFont="1" applyBorder="1" applyAlignment="1">
      <alignment horizontal="center"/>
    </xf>
    <xf fontId="0" fillId="0" borderId="14" numFmtId="0" xfId="0" applyBorder="1" applyAlignment="1">
      <alignment horizontal="left"/>
    </xf>
    <xf fontId="8" fillId="2" borderId="14" numFmtId="169" xfId="0" applyNumberFormat="1" applyFont="1" applyFill="1" applyBorder="1" applyAlignment="1">
      <alignment horizontal="left" wrapText="1"/>
    </xf>
    <xf fontId="8" fillId="0" borderId="14" numFmtId="0" xfId="0" applyFont="1" applyBorder="1" applyAlignment="1">
      <alignment horizontal="left"/>
    </xf>
    <xf fontId="8" fillId="0" borderId="0" numFmtId="0" xfId="0" applyFont="1" applyAlignment="1">
      <alignment horizontal="left"/>
    </xf>
    <xf fontId="3" fillId="0" borderId="6" numFmtId="164" xfId="0" applyNumberFormat="1" applyFont="1" applyBorder="1" applyAlignment="1">
      <alignment horizontal="center"/>
    </xf>
    <xf fontId="0" fillId="0" borderId="9" numFmtId="0" xfId="0" applyBorder="1" applyAlignment="1">
      <alignment horizontal="center"/>
    </xf>
    <xf fontId="0" fillId="0" borderId="10" numFmtId="164" xfId="0" applyNumberFormat="1" applyBorder="1" applyAlignment="1">
      <alignment horizontal="center"/>
    </xf>
    <xf fontId="11" fillId="0" borderId="9" numFmtId="164" xfId="0" applyNumberFormat="1" applyFont="1" applyBorder="1" applyAlignment="1">
      <alignment horizontal="center"/>
    </xf>
    <xf fontId="10" fillId="0" borderId="9" numFmtId="164" xfId="0" applyNumberFormat="1" applyFont="1" applyBorder="1" applyAlignment="1">
      <alignment horizontal="center"/>
    </xf>
    <xf fontId="0" fillId="0" borderId="10" numFmtId="0" xfId="0" applyBorder="1" applyAlignment="1">
      <alignment horizontal="left"/>
    </xf>
    <xf fontId="8" fillId="0" borderId="11" numFmtId="164" xfId="0" applyNumberFormat="1" applyFont="1" applyBorder="1" applyAlignment="1">
      <alignment horizontal="center"/>
    </xf>
    <xf fontId="3" fillId="0" borderId="9" numFmtId="0" xfId="0" applyFont="1" applyBorder="1" applyAlignment="1">
      <alignment horizontal="center"/>
    </xf>
    <xf fontId="4" fillId="0" borderId="11" numFmtId="164" xfId="0" applyNumberFormat="1" applyFont="1" applyBorder="1" applyAlignment="1">
      <alignment horizontal="center"/>
    </xf>
    <xf fontId="3" fillId="3" borderId="0" numFmtId="0" xfId="0" applyFont="1" applyFill="1" applyAlignment="1">
      <alignment horizontal="center"/>
    </xf>
    <xf fontId="4" fillId="3" borderId="0" numFmtId="164" xfId="0" applyNumberFormat="1" applyFont="1" applyFill="1" applyAlignment="1">
      <alignment horizontal="center"/>
    </xf>
    <xf fontId="5" fillId="0" borderId="0" numFmtId="164" xfId="0" applyNumberFormat="1" applyFont="1" applyAlignment="1">
      <alignment horizontal="left"/>
    </xf>
    <xf fontId="4" fillId="4" borderId="0" numFmtId="164" xfId="0" applyNumberFormat="1" applyFont="1" applyFill="1" applyAlignment="1">
      <alignment horizontal="center"/>
    </xf>
    <xf fontId="3" fillId="4" borderId="0" numFmtId="164" xfId="0" applyNumberFormat="1" applyFont="1" applyFill="1" applyAlignment="1">
      <alignment horizontal="center"/>
    </xf>
    <xf fontId="3" fillId="4" borderId="0" numFmtId="0" xfId="0" applyFont="1" applyFill="1" applyAlignment="1">
      <alignment horizontal="left"/>
    </xf>
    <xf fontId="0" fillId="5" borderId="0" numFmtId="164" xfId="0" applyNumberFormat="1" applyFill="1" applyAlignment="1">
      <alignment horizontal="center"/>
    </xf>
    <xf fontId="3" fillId="4" borderId="0" numFmtId="164" xfId="0" applyNumberFormat="1" applyFont="1" applyFill="1" applyAlignment="1">
      <alignment horizontal="center" wrapText="1"/>
    </xf>
    <xf fontId="0" fillId="0" borderId="14" numFmtId="164" xfId="0" applyNumberFormat="1" applyBorder="1" applyAlignment="1">
      <alignment horizontal="center"/>
    </xf>
    <xf fontId="6" fillId="5" borderId="14" numFmtId="164" xfId="0" applyNumberFormat="1" applyFont="1" applyFill="1" applyBorder="1" applyAlignment="1">
      <alignment horizontal="center" wrapText="1"/>
    </xf>
    <xf fontId="6" fillId="0" borderId="14" numFmtId="164" xfId="0" applyNumberFormat="1" applyFont="1" applyBorder="1" applyAlignment="1">
      <alignment horizontal="center" wrapText="1"/>
    </xf>
    <xf fontId="6" fillId="0" borderId="0" numFmtId="0" xfId="0" applyFont="1" applyAlignment="1">
      <alignment horizontal="center" wrapText="1"/>
    </xf>
    <xf fontId="4" fillId="4" borderId="0" numFmtId="164" xfId="0" applyNumberFormat="1" applyFont="1" applyFill="1" applyAlignment="1">
      <alignment horizontal="center" vertical="center"/>
    </xf>
    <xf fontId="3" fillId="4" borderId="0" numFmtId="164" xfId="0" applyNumberFormat="1" applyFont="1" applyFill="1" applyAlignment="1">
      <alignment horizontal="center" vertical="center" wrapText="1"/>
    </xf>
    <xf fontId="3" fillId="4" borderId="0" numFmtId="0" xfId="0" applyFont="1" applyFill="1" applyAlignment="1">
      <alignment horizontal="left" vertical="center"/>
    </xf>
    <xf fontId="6" fillId="0" borderId="0" numFmtId="164" xfId="0" applyNumberFormat="1" applyFont="1" applyAlignment="1">
      <alignment horizontal="center" vertical="center" wrapText="1"/>
    </xf>
    <xf fontId="8" fillId="0" borderId="14" numFmtId="170" xfId="0" applyNumberFormat="1" applyFont="1" applyBorder="1" applyAlignment="1">
      <alignment horizontal="center"/>
    </xf>
    <xf fontId="2" fillId="0" borderId="14" numFmtId="164" xfId="0" applyNumberFormat="1" applyFont="1" applyBorder="1" applyAlignment="1">
      <alignment horizontal="center"/>
    </xf>
    <xf fontId="4" fillId="2" borderId="14" numFmtId="164" xfId="0" applyNumberFormat="1" applyFont="1" applyFill="1" applyBorder="1" applyAlignment="1">
      <alignment horizontal="center" vertical="center"/>
    </xf>
    <xf fontId="3" fillId="2" borderId="14" numFmtId="164" xfId="0" applyNumberFormat="1" applyFont="1" applyFill="1" applyBorder="1" applyAlignment="1">
      <alignment horizontal="center" wrapText="1"/>
    </xf>
    <xf fontId="3" fillId="2" borderId="14" numFmtId="0" xfId="0" applyFont="1" applyFill="1" applyBorder="1" applyAlignment="1">
      <alignment horizontal="left"/>
    </xf>
    <xf fontId="8" fillId="2" borderId="14" numFmtId="164" xfId="0" applyNumberFormat="1" applyFont="1" applyFill="1" applyBorder="1" applyAlignment="1">
      <alignment horizontal="center"/>
    </xf>
    <xf fontId="2" fillId="2" borderId="14" numFmtId="164" xfId="0" applyNumberFormat="1" applyFont="1" applyFill="1" applyBorder="1" applyAlignment="1">
      <alignment horizontal="center"/>
    </xf>
    <xf fontId="6" fillId="2" borderId="14" numFmtId="0" xfId="0" applyFont="1" applyFill="1" applyBorder="1" applyAlignment="1">
      <alignment horizontal="left"/>
    </xf>
    <xf fontId="1" fillId="0" borderId="14" numFmtId="164" xfId="0" applyNumberFormat="1" applyFont="1" applyBorder="1" applyAlignment="1">
      <alignment horizontal="center"/>
    </xf>
    <xf fontId="3" fillId="0" borderId="0" numFmtId="17" xfId="0" applyNumberFormat="1" applyFont="1" applyAlignment="1">
      <alignment horizontal="center"/>
    </xf>
    <xf fontId="0" fillId="0" borderId="0" numFmtId="171" xfId="0" applyNumberFormat="1" applyAlignment="1">
      <alignment horizontal="center"/>
    </xf>
    <xf fontId="0" fillId="0" borderId="0" numFmtId="0" xfId="0" applyAlignment="1">
      <alignment horizontal="center" vertical="top"/>
    </xf>
    <xf fontId="6" fillId="0" borderId="0" numFmtId="14" xfId="0" applyNumberFormat="1" applyFont="1" applyAlignment="1">
      <alignment horizontal="center"/>
    </xf>
    <xf fontId="6" fillId="0" borderId="0" numFmtId="171" xfId="0" applyNumberFormat="1" applyFont="1" applyAlignment="1">
      <alignment horizontal="center"/>
    </xf>
    <xf fontId="6" fillId="0" borderId="0" numFmtId="0" xfId="0" applyFont="1" applyAlignment="1">
      <alignment horizontal="center" vertical="top"/>
    </xf>
    <xf fontId="0" fillId="0" borderId="0" numFmtId="169" xfId="0" applyNumberFormat="1" applyAlignment="1">
      <alignment horizontal="center"/>
    </xf>
    <xf fontId="6" fillId="0" borderId="0" numFmtId="169" xfId="0" applyNumberFormat="1" applyFont="1" applyAlignment="1">
      <alignment horizontal="center"/>
    </xf>
    <xf fontId="0" fillId="0" borderId="0" numFmtId="4" xfId="0" applyNumberFormat="1" applyAlignment="1">
      <alignment horizontal="center"/>
    </xf>
    <xf fontId="0" fillId="0" borderId="0" numFmtId="166" xfId="0" applyNumberFormat="1" applyAlignment="1">
      <alignment horizontal="center"/>
    </xf>
    <xf fontId="6" fillId="0" borderId="0" numFmtId="166" xfId="0" applyNumberFormat="1" applyFont="1" applyAlignment="1">
      <alignment horizontal="center"/>
    </xf>
    <xf fontId="6" fillId="0" borderId="0" numFmtId="17" xfId="0" applyNumberFormat="1" applyFont="1" applyAlignment="1">
      <alignment horizontal="center"/>
    </xf>
    <xf fontId="0" fillId="0" borderId="0" numFmtId="0" xfId="0" applyAlignment="1">
      <alignment horizontal="center"/>
    </xf>
    <xf fontId="6" fillId="0" borderId="0" numFmtId="17" xfId="0" applyNumberFormat="1" applyFont="1" applyAlignment="1">
      <alignment horizontal="center"/>
    </xf>
    <xf fontId="0" fillId="0" borderId="0" numFmtId="17" xfId="0" applyNumberFormat="1" applyAlignment="1">
      <alignment horizontal="center"/>
    </xf>
    <xf fontId="0" fillId="0" borderId="0" numFmtId="2" xfId="0" applyNumberFormat="1" applyAlignment="1">
      <alignment horizontal="center"/>
    </xf>
    <xf fontId="9" fillId="0" borderId="0" numFmtId="0" xfId="0" applyFont="1" applyAlignment="1">
      <alignment horizontal="center"/>
    </xf>
    <xf fontId="0" fillId="0" borderId="0" numFmtId="16" xfId="0" applyNumberFormat="1" applyAlignment="1">
      <alignment horizontal="center"/>
    </xf>
    <xf fontId="0" fillId="0" borderId="0" numFmtId="172" xfId="0" applyNumberFormat="1" applyAlignment="1">
      <alignment horizontal="center"/>
    </xf>
    <xf fontId="7" fillId="0" borderId="0" numFmtId="171" xfId="0" applyNumberFormat="1" applyFont="1" applyAlignment="1">
      <alignment horizontal="center"/>
    </xf>
    <xf fontId="0" fillId="0" borderId="0" numFmtId="171" xfId="0" applyNumberFormat="1"/>
  </cellXfs>
  <cellStyles count="1">
    <cellStyle name="Normal" xfId="0" builtinId="0"/>
  </cellStyles>
  <dxfs count="12">
    <dxf>
      <numFmt numFmtId="165" formatCode="dd/mm/yy"/>
      <alignment horizontal="center" indent="0" readingOrder="0" relativeIndent="0" shrinkToFit="0" textRotation="0" vertical="bottom" wrapText="0"/>
      <border>
        <left style="hair">
          <color auto="1"/>
        </left>
        <right style="none"/>
        <top style="none"/>
        <bottom style="none"/>
        <diagonal style="none"/>
        <vertical style="none"/>
        <horizontal style="none"/>
      </border>
    </dxf>
    <dxf>
      <numFmt numFmtId="165" formatCode="dd/mm/yy"/>
      <alignment horizontal="center" indent="0" readingOrder="0" relativeIndent="0" shrinkToFit="0" textRotation="0" vertical="bottom" wrapText="0"/>
    </dxf>
    <dxf>
      <font>
        <b val="0"/>
        <i val="0"/>
        <strike val="0"/>
        <u val="none"/>
        <vertAlign val="baseline"/>
        <sz val="11.000000"/>
        <color rgb="FF00B050"/>
        <name val="Calibri"/>
        <scheme val="minor"/>
      </font>
      <numFmt numFmtId="164" formatCode="[$£-809]#,##0.00;[Red]\-[$£-809]#,##0.00"/>
      <alignment horizontal="center" indent="0" readingOrder="0" relativeIndent="0" shrinkToFit="0" textRotation="0" vertical="bottom" wrapText="0"/>
    </dxf>
    <dxf>
      <font>
        <b val="0"/>
        <i val="0"/>
        <strike val="0"/>
        <u val="none"/>
        <vertAlign val="baseline"/>
        <sz val="11.000000"/>
        <color indexed="2"/>
        <name val="Calibri"/>
        <scheme val="minor"/>
      </font>
      <numFmt numFmtId="164" formatCode="[$£-809]#,##0.00;[Red]\-[$£-809]#,##0.00"/>
      <alignment horizontal="center" indent="0" readingOrder="0" relativeIndent="0" shrinkToFit="0" textRotation="0" vertical="bottom" wrapText="0"/>
    </dxf>
    <dxf>
      <alignment horizontal="left" indent="0" readingOrder="0" relativeIndent="0" shrinkToFit="0" textRotation="0" vertical="bottom" wrapText="0"/>
    </dxf>
    <dxf>
      <numFmt numFmtId="164" formatCode="[$£-809]#,##0.00;[Red]\-[$£-809]#,##0.00"/>
      <alignment horizontal="center" indent="0" readingOrder="0" relativeIndent="0" shrinkToFit="0" textRotation="0" vertical="bottom" wrapText="0"/>
      <border>
        <left style="none"/>
        <right style="hair">
          <color auto="1"/>
        </right>
        <top style="none"/>
        <bottom style="none"/>
        <diagonal style="none"/>
        <vertical style="none"/>
        <horizontal style="none"/>
      </border>
    </dxf>
    <dxf>
      <numFmt numFmtId="165" formatCode="dd/mm/yy"/>
      <alignment horizontal="center" indent="0" readingOrder="0" relativeIndent="0" shrinkToFit="0" textRotation="0" vertical="bottom" wrapText="0"/>
      <border>
        <left style="hair">
          <color auto="1"/>
        </left>
        <right style="none"/>
        <top style="none"/>
        <bottom style="none"/>
        <diagonal style="none"/>
        <vertical style="none"/>
        <horizontal style="none"/>
      </border>
    </dxf>
    <dxf>
      <numFmt numFmtId="165" formatCode="dd/mm/yy"/>
      <alignment horizontal="center" indent="0" readingOrder="0" relativeIndent="0" shrinkToFit="0" textRotation="0" vertical="bottom" wrapText="0"/>
    </dxf>
    <dxf>
      <font>
        <b val="0"/>
        <i val="0"/>
        <strike val="0"/>
        <u val="none"/>
        <vertAlign val="baseline"/>
        <sz val="11.000000"/>
        <color rgb="FF00B050"/>
        <name val="Calibri"/>
        <scheme val="minor"/>
      </font>
      <numFmt numFmtId="164" formatCode="[$£-809]#,##0.00;[Red]\-[$£-809]#,##0.00"/>
      <alignment horizontal="center" indent="0" readingOrder="0" relativeIndent="0" shrinkToFit="0" textRotation="0" vertical="bottom" wrapText="0"/>
    </dxf>
    <dxf>
      <font>
        <b val="0"/>
        <i val="0"/>
        <strike val="0"/>
        <u val="none"/>
        <vertAlign val="baseline"/>
        <sz val="11.000000"/>
        <color indexed="2"/>
        <name val="Calibri"/>
        <scheme val="minor"/>
      </font>
      <numFmt numFmtId="164" formatCode="[$£-809]#,##0.00;[Red]\-[$£-809]#,##0.00"/>
      <alignment horizontal="center" indent="0" readingOrder="0" relativeIndent="0" shrinkToFit="0" textRotation="0" vertical="bottom" wrapText="0"/>
    </dxf>
    <dxf>
      <alignment horizontal="left" indent="0" readingOrder="0" relativeIndent="0" shrinkToFit="0" textRotation="0" vertical="bottom" wrapText="0"/>
    </dxf>
    <dxf>
      <numFmt numFmtId="164" formatCode="[$£-809]#,##0.00;[Red]\-[$£-809]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 Id="rId1" Type="http://schemas.onlyoffice.com/jsaProject" Target="jsaProject.bin"/><Relationship  Id="rId2" Type="http://schemas.openxmlformats.org/officeDocument/2006/relationships/worksheet" Target="worksheets/sheet1.xml"/><Relationship  Id="rId3" Type="http://schemas.openxmlformats.org/officeDocument/2006/relationships/worksheet" Target="worksheets/sheet2.xml"/><Relationship  Id="rId4" Type="http://schemas.openxmlformats.org/officeDocument/2006/relationships/worksheet" Target="worksheets/sheet3.xml"/><Relationship  Id="rId5" Type="http://schemas.openxmlformats.org/officeDocument/2006/relationships/worksheet" Target="worksheets/sheet4.xml"/><Relationship  Id="rId6" Type="http://schemas.openxmlformats.org/officeDocument/2006/relationships/worksheet" Target="worksheets/sheet5.xml"/><Relationship  Id="rId7" Type="http://schemas.openxmlformats.org/officeDocument/2006/relationships/theme" Target="theme/theme1.xml"/><Relationship  Id="rId8" Type="http://schemas.openxmlformats.org/officeDocument/2006/relationships/sharedStrings" Target="sharedStrings.xml"/><Relationship 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displayName="Table1" ref="A3:F21" totalsRowCount="1">
  <autoFilter ref="A3:F20"/>
  <tableColumns count="6">
    <tableColumn id="1" name="Date" totalsRowLabel="Total" dataDxfId="0"/>
    <tableColumn id="2" name="Column1" dataDxfId="1"/>
    <tableColumn id="3" name="Paid In" totalsRowFunction="sum" dataDxfId="2"/>
    <tableColumn id="4" name="Withdrawn" totalsRowFunction="sum" dataDxfId="3"/>
    <tableColumn id="5" name="Description" dataDxfId="4"/>
    <tableColumn id="6" name="Balance" dataDxfId="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displayName="Table3" ref="A24:F46">
  <autoFilter ref="A24:F46"/>
  <tableColumns count="6">
    <tableColumn id="1" name="Column1" dataDxfId="6"/>
    <tableColumn id="2" name="Column2" dataDxfId="7"/>
    <tableColumn id="3" name="Column3" dataDxfId="8"/>
    <tableColumn id="4" name="Column4" dataDxfId="9"/>
    <tableColumn id="5" name="Column5" dataDxfId="10"/>
    <tableColumn id="6" name="Column6" dataDxfId="11"/>
  </tableColumns>
  <tableStyleInfo name="TableStyleMedium2" showFirstColumn="0" showLastColumn="0" showRowStripes="1" showColumnStripes="0"/>
</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 2007 - 2010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_rels/sheet1.xml.rels><?xml version="1.0" encoding="UTF-8" standalone="yes"?><Relationships xmlns="http://schemas.openxmlformats.org/package/2006/relationships"><Relationship  Id="rId1" Type="http://schemas.openxmlformats.org/officeDocument/2006/relationships/table" Target="../tables/table1.xml"/><Relationship  Id="rId2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1" zoomScale="100" workbookViewId="0">
      <pane ySplit="1" topLeftCell="A2" activePane="bottomLeft" state="frozen"/>
      <selection activeCell="H33" activeCellId="0" sqref="H33"/>
    </sheetView>
  </sheetViews>
  <sheetFormatPr defaultColWidth="11.5703125" defaultRowHeight="14.25"/>
  <cols>
    <col customWidth="1" min="1" max="1" style="2" width="23.28515625"/>
    <col customWidth="1" min="2" max="2" style="2" width="27.42578125"/>
    <col bestFit="1" customWidth="1" min="3" max="3" style="3" width="11.85546875"/>
    <col customWidth="1" min="4" max="4" style="4" width="12.85546875"/>
    <col customWidth="1" min="5" max="5" style="1" width="47.8515625"/>
    <col customWidth="1" min="6" max="6" style="5" width="18.5703125"/>
    <col min="7" max="7" style="1" width="11.5703125"/>
    <col customWidth="1" min="8" max="8" style="1" width="38.28515625"/>
    <col min="9" max="9" style="1" width="11.5703125"/>
    <col min="10" max="13" style="6" width="11.5703125"/>
    <col min="14" max="256" style="1" width="11.5703125"/>
    <col customWidth="1" min="257" max="257" style="1" width="23.28515625"/>
    <col customWidth="1" min="258" max="258" style="1" width="27.42578125"/>
    <col min="259" max="259" style="1" width="11.5703125"/>
    <col customWidth="1" min="260" max="260" style="1" width="12.7109375"/>
    <col customWidth="1" min="261" max="261" style="1" width="37"/>
    <col customWidth="1" min="262" max="262" style="1" width="18.5703125"/>
    <col min="263" max="263" style="1" width="11.5703125"/>
    <col customWidth="1" min="264" max="264" style="1" width="26.5703125"/>
    <col min="265" max="512" style="1" width="11.5703125"/>
    <col customWidth="1" min="513" max="513" style="1" width="23.28515625"/>
    <col customWidth="1" min="514" max="514" style="1" width="27.42578125"/>
    <col min="515" max="515" style="1" width="11.5703125"/>
    <col customWidth="1" min="516" max="516" style="1" width="12.7109375"/>
    <col customWidth="1" min="517" max="517" style="1" width="37"/>
    <col customWidth="1" min="518" max="518" style="1" width="18.5703125"/>
    <col min="519" max="519" style="1" width="11.5703125"/>
    <col customWidth="1" min="520" max="520" style="1" width="26.5703125"/>
    <col min="521" max="768" style="1" width="11.5703125"/>
    <col customWidth="1" min="769" max="769" style="1" width="23.28515625"/>
    <col customWidth="1" min="770" max="770" style="1" width="27.42578125"/>
    <col min="771" max="771" style="1" width="11.5703125"/>
    <col customWidth="1" min="772" max="772" style="1" width="12.7109375"/>
    <col customWidth="1" min="773" max="773" style="1" width="37"/>
    <col customWidth="1" min="774" max="774" style="1" width="18.5703125"/>
    <col min="775" max="775" style="1" width="11.5703125"/>
    <col customWidth="1" min="776" max="776" style="1" width="26.5703125"/>
    <col min="777" max="1024" style="1" width="11.5703125"/>
    <col customWidth="1" min="1025" max="1025" style="1" width="23.28515625"/>
    <col customWidth="1" min="1026" max="1026" style="1" width="27.42578125"/>
    <col min="1027" max="1027" style="1" width="11.5703125"/>
    <col customWidth="1" min="1028" max="1028" style="1" width="12.7109375"/>
    <col customWidth="1" min="1029" max="1029" style="1" width="37"/>
    <col customWidth="1" min="1030" max="1030" style="1" width="18.5703125"/>
    <col min="1031" max="1031" style="1" width="11.5703125"/>
    <col customWidth="1" min="1032" max="1032" style="1" width="26.5703125"/>
    <col min="1033" max="1280" style="1" width="11.5703125"/>
    <col customWidth="1" min="1281" max="1281" style="1" width="23.28515625"/>
    <col customWidth="1" min="1282" max="1282" style="1" width="27.42578125"/>
    <col min="1283" max="1283" style="1" width="11.5703125"/>
    <col customWidth="1" min="1284" max="1284" style="1" width="12.7109375"/>
    <col customWidth="1" min="1285" max="1285" style="1" width="37"/>
    <col customWidth="1" min="1286" max="1286" style="1" width="18.5703125"/>
    <col min="1287" max="1287" style="1" width="11.5703125"/>
    <col customWidth="1" min="1288" max="1288" style="1" width="26.5703125"/>
    <col min="1289" max="1536" style="1" width="11.5703125"/>
    <col customWidth="1" min="1537" max="1537" style="1" width="23.28515625"/>
    <col customWidth="1" min="1538" max="1538" style="1" width="27.42578125"/>
    <col min="1539" max="1539" style="1" width="11.5703125"/>
    <col customWidth="1" min="1540" max="1540" style="1" width="12.7109375"/>
    <col customWidth="1" min="1541" max="1541" style="1" width="37"/>
    <col customWidth="1" min="1542" max="1542" style="1" width="18.5703125"/>
    <col min="1543" max="1543" style="1" width="11.5703125"/>
    <col customWidth="1" min="1544" max="1544" style="1" width="26.5703125"/>
    <col min="1545" max="1792" style="1" width="11.5703125"/>
    <col customWidth="1" min="1793" max="1793" style="1" width="23.28515625"/>
    <col customWidth="1" min="1794" max="1794" style="1" width="27.42578125"/>
    <col min="1795" max="1795" style="1" width="11.5703125"/>
    <col customWidth="1" min="1796" max="1796" style="1" width="12.7109375"/>
    <col customWidth="1" min="1797" max="1797" style="1" width="37"/>
    <col customWidth="1" min="1798" max="1798" style="1" width="18.5703125"/>
    <col min="1799" max="1799" style="1" width="11.5703125"/>
    <col customWidth="1" min="1800" max="1800" style="1" width="26.5703125"/>
    <col min="1801" max="2048" style="1" width="11.5703125"/>
    <col customWidth="1" min="2049" max="2049" style="1" width="23.28515625"/>
    <col customWidth="1" min="2050" max="2050" style="1" width="27.42578125"/>
    <col min="2051" max="2051" style="1" width="11.5703125"/>
    <col customWidth="1" min="2052" max="2052" style="1" width="12.7109375"/>
    <col customWidth="1" min="2053" max="2053" style="1" width="37"/>
    <col customWidth="1" min="2054" max="2054" style="1" width="18.5703125"/>
    <col min="2055" max="2055" style="1" width="11.5703125"/>
    <col customWidth="1" min="2056" max="2056" style="1" width="26.5703125"/>
    <col min="2057" max="2304" style="1" width="11.5703125"/>
    <col customWidth="1" min="2305" max="2305" style="1" width="23.28515625"/>
    <col customWidth="1" min="2306" max="2306" style="1" width="27.42578125"/>
    <col min="2307" max="2307" style="1" width="11.5703125"/>
    <col customWidth="1" min="2308" max="2308" style="1" width="12.7109375"/>
    <col customWidth="1" min="2309" max="2309" style="1" width="37"/>
    <col customWidth="1" min="2310" max="2310" style="1" width="18.5703125"/>
    <col min="2311" max="2311" style="1" width="11.5703125"/>
    <col customWidth="1" min="2312" max="2312" style="1" width="26.5703125"/>
    <col min="2313" max="2560" style="1" width="11.5703125"/>
    <col customWidth="1" min="2561" max="2561" style="1" width="23.28515625"/>
    <col customWidth="1" min="2562" max="2562" style="1" width="27.42578125"/>
    <col min="2563" max="2563" style="1" width="11.5703125"/>
    <col customWidth="1" min="2564" max="2564" style="1" width="12.7109375"/>
    <col customWidth="1" min="2565" max="2565" style="1" width="37"/>
    <col customWidth="1" min="2566" max="2566" style="1" width="18.5703125"/>
    <col min="2567" max="2567" style="1" width="11.5703125"/>
    <col customWidth="1" min="2568" max="2568" style="1" width="26.5703125"/>
    <col min="2569" max="2816" style="1" width="11.5703125"/>
    <col customWidth="1" min="2817" max="2817" style="1" width="23.28515625"/>
    <col customWidth="1" min="2818" max="2818" style="1" width="27.42578125"/>
    <col min="2819" max="2819" style="1" width="11.5703125"/>
    <col customWidth="1" min="2820" max="2820" style="1" width="12.7109375"/>
    <col customWidth="1" min="2821" max="2821" style="1" width="37"/>
    <col customWidth="1" min="2822" max="2822" style="1" width="18.5703125"/>
    <col min="2823" max="2823" style="1" width="11.5703125"/>
    <col customWidth="1" min="2824" max="2824" style="1" width="26.5703125"/>
    <col min="2825" max="3072" style="1" width="11.5703125"/>
    <col customWidth="1" min="3073" max="3073" style="1" width="23.28515625"/>
    <col customWidth="1" min="3074" max="3074" style="1" width="27.42578125"/>
    <col min="3075" max="3075" style="1" width="11.5703125"/>
    <col customWidth="1" min="3076" max="3076" style="1" width="12.7109375"/>
    <col customWidth="1" min="3077" max="3077" style="1" width="37"/>
    <col customWidth="1" min="3078" max="3078" style="1" width="18.5703125"/>
    <col min="3079" max="3079" style="1" width="11.5703125"/>
    <col customWidth="1" min="3080" max="3080" style="1" width="26.5703125"/>
    <col min="3081" max="3328" style="1" width="11.5703125"/>
    <col customWidth="1" min="3329" max="3329" style="1" width="23.28515625"/>
    <col customWidth="1" min="3330" max="3330" style="1" width="27.42578125"/>
    <col min="3331" max="3331" style="1" width="11.5703125"/>
    <col customWidth="1" min="3332" max="3332" style="1" width="12.7109375"/>
    <col customWidth="1" min="3333" max="3333" style="1" width="37"/>
    <col customWidth="1" min="3334" max="3334" style="1" width="18.5703125"/>
    <col min="3335" max="3335" style="1" width="11.5703125"/>
    <col customWidth="1" min="3336" max="3336" style="1" width="26.5703125"/>
    <col min="3337" max="3584" style="1" width="11.5703125"/>
    <col customWidth="1" min="3585" max="3585" style="1" width="23.28515625"/>
    <col customWidth="1" min="3586" max="3586" style="1" width="27.42578125"/>
    <col min="3587" max="3587" style="1" width="11.5703125"/>
    <col customWidth="1" min="3588" max="3588" style="1" width="12.7109375"/>
    <col customWidth="1" min="3589" max="3589" style="1" width="37"/>
    <col customWidth="1" min="3590" max="3590" style="1" width="18.5703125"/>
    <col min="3591" max="3591" style="1" width="11.5703125"/>
    <col customWidth="1" min="3592" max="3592" style="1" width="26.5703125"/>
    <col min="3593" max="3840" style="1" width="11.5703125"/>
    <col customWidth="1" min="3841" max="3841" style="1" width="23.28515625"/>
    <col customWidth="1" min="3842" max="3842" style="1" width="27.42578125"/>
    <col min="3843" max="3843" style="1" width="11.5703125"/>
    <col customWidth="1" min="3844" max="3844" style="1" width="12.7109375"/>
    <col customWidth="1" min="3845" max="3845" style="1" width="37"/>
    <col customWidth="1" min="3846" max="3846" style="1" width="18.5703125"/>
    <col min="3847" max="3847" style="1" width="11.5703125"/>
    <col customWidth="1" min="3848" max="3848" style="1" width="26.5703125"/>
    <col min="3849" max="4096" style="1" width="11.5703125"/>
    <col customWidth="1" min="4097" max="4097" style="1" width="23.28515625"/>
    <col customWidth="1" min="4098" max="4098" style="1" width="27.42578125"/>
    <col min="4099" max="4099" style="1" width="11.5703125"/>
    <col customWidth="1" min="4100" max="4100" style="1" width="12.7109375"/>
    <col customWidth="1" min="4101" max="4101" style="1" width="37"/>
    <col customWidth="1" min="4102" max="4102" style="1" width="18.5703125"/>
    <col min="4103" max="4103" style="1" width="11.5703125"/>
    <col customWidth="1" min="4104" max="4104" style="1" width="26.5703125"/>
    <col min="4105" max="4352" style="1" width="11.5703125"/>
    <col customWidth="1" min="4353" max="4353" style="1" width="23.28515625"/>
    <col customWidth="1" min="4354" max="4354" style="1" width="27.42578125"/>
    <col min="4355" max="4355" style="1" width="11.5703125"/>
    <col customWidth="1" min="4356" max="4356" style="1" width="12.7109375"/>
    <col customWidth="1" min="4357" max="4357" style="1" width="37"/>
    <col customWidth="1" min="4358" max="4358" style="1" width="18.5703125"/>
    <col min="4359" max="4359" style="1" width="11.5703125"/>
    <col customWidth="1" min="4360" max="4360" style="1" width="26.5703125"/>
    <col min="4361" max="4608" style="1" width="11.5703125"/>
    <col customWidth="1" min="4609" max="4609" style="1" width="23.28515625"/>
    <col customWidth="1" min="4610" max="4610" style="1" width="27.42578125"/>
    <col min="4611" max="4611" style="1" width="11.5703125"/>
    <col customWidth="1" min="4612" max="4612" style="1" width="12.7109375"/>
    <col customWidth="1" min="4613" max="4613" style="1" width="37"/>
    <col customWidth="1" min="4614" max="4614" style="1" width="18.5703125"/>
    <col min="4615" max="4615" style="1" width="11.5703125"/>
    <col customWidth="1" min="4616" max="4616" style="1" width="26.5703125"/>
    <col min="4617" max="4864" style="1" width="11.5703125"/>
    <col customWidth="1" min="4865" max="4865" style="1" width="23.28515625"/>
    <col customWidth="1" min="4866" max="4866" style="1" width="27.42578125"/>
    <col min="4867" max="4867" style="1" width="11.5703125"/>
    <col customWidth="1" min="4868" max="4868" style="1" width="12.7109375"/>
    <col customWidth="1" min="4869" max="4869" style="1" width="37"/>
    <col customWidth="1" min="4870" max="4870" style="1" width="18.5703125"/>
    <col min="4871" max="4871" style="1" width="11.5703125"/>
    <col customWidth="1" min="4872" max="4872" style="1" width="26.5703125"/>
    <col min="4873" max="5120" style="1" width="11.5703125"/>
    <col customWidth="1" min="5121" max="5121" style="1" width="23.28515625"/>
    <col customWidth="1" min="5122" max="5122" style="1" width="27.42578125"/>
    <col min="5123" max="5123" style="1" width="11.5703125"/>
    <col customWidth="1" min="5124" max="5124" style="1" width="12.7109375"/>
    <col customWidth="1" min="5125" max="5125" style="1" width="37"/>
    <col customWidth="1" min="5126" max="5126" style="1" width="18.5703125"/>
    <col min="5127" max="5127" style="1" width="11.5703125"/>
    <col customWidth="1" min="5128" max="5128" style="1" width="26.5703125"/>
    <col min="5129" max="5376" style="1" width="11.5703125"/>
    <col customWidth="1" min="5377" max="5377" style="1" width="23.28515625"/>
    <col customWidth="1" min="5378" max="5378" style="1" width="27.42578125"/>
    <col min="5379" max="5379" style="1" width="11.5703125"/>
    <col customWidth="1" min="5380" max="5380" style="1" width="12.7109375"/>
    <col customWidth="1" min="5381" max="5381" style="1" width="37"/>
    <col customWidth="1" min="5382" max="5382" style="1" width="18.5703125"/>
    <col min="5383" max="5383" style="1" width="11.5703125"/>
    <col customWidth="1" min="5384" max="5384" style="1" width="26.5703125"/>
    <col min="5385" max="5632" style="1" width="11.5703125"/>
    <col customWidth="1" min="5633" max="5633" style="1" width="23.28515625"/>
    <col customWidth="1" min="5634" max="5634" style="1" width="27.42578125"/>
    <col min="5635" max="5635" style="1" width="11.5703125"/>
    <col customWidth="1" min="5636" max="5636" style="1" width="12.7109375"/>
    <col customWidth="1" min="5637" max="5637" style="1" width="37"/>
    <col customWidth="1" min="5638" max="5638" style="1" width="18.5703125"/>
    <col min="5639" max="5639" style="1" width="11.5703125"/>
    <col customWidth="1" min="5640" max="5640" style="1" width="26.5703125"/>
    <col min="5641" max="5888" style="1" width="11.5703125"/>
    <col customWidth="1" min="5889" max="5889" style="1" width="23.28515625"/>
    <col customWidth="1" min="5890" max="5890" style="1" width="27.42578125"/>
    <col min="5891" max="5891" style="1" width="11.5703125"/>
    <col customWidth="1" min="5892" max="5892" style="1" width="12.7109375"/>
    <col customWidth="1" min="5893" max="5893" style="1" width="37"/>
    <col customWidth="1" min="5894" max="5894" style="1" width="18.5703125"/>
    <col min="5895" max="5895" style="1" width="11.5703125"/>
    <col customWidth="1" min="5896" max="5896" style="1" width="26.5703125"/>
    <col min="5897" max="6144" style="1" width="11.5703125"/>
    <col customWidth="1" min="6145" max="6145" style="1" width="23.28515625"/>
    <col customWidth="1" min="6146" max="6146" style="1" width="27.42578125"/>
    <col min="6147" max="6147" style="1" width="11.5703125"/>
    <col customWidth="1" min="6148" max="6148" style="1" width="12.7109375"/>
    <col customWidth="1" min="6149" max="6149" style="1" width="37"/>
    <col customWidth="1" min="6150" max="6150" style="1" width="18.5703125"/>
    <col min="6151" max="6151" style="1" width="11.5703125"/>
    <col customWidth="1" min="6152" max="6152" style="1" width="26.5703125"/>
    <col min="6153" max="6400" style="1" width="11.5703125"/>
    <col customWidth="1" min="6401" max="6401" style="1" width="23.28515625"/>
    <col customWidth="1" min="6402" max="6402" style="1" width="27.42578125"/>
    <col min="6403" max="6403" style="1" width="11.5703125"/>
    <col customWidth="1" min="6404" max="6404" style="1" width="12.7109375"/>
    <col customWidth="1" min="6405" max="6405" style="1" width="37"/>
    <col customWidth="1" min="6406" max="6406" style="1" width="18.5703125"/>
    <col min="6407" max="6407" style="1" width="11.5703125"/>
    <col customWidth="1" min="6408" max="6408" style="1" width="26.5703125"/>
    <col min="6409" max="6656" style="1" width="11.5703125"/>
    <col customWidth="1" min="6657" max="6657" style="1" width="23.28515625"/>
    <col customWidth="1" min="6658" max="6658" style="1" width="27.42578125"/>
    <col min="6659" max="6659" style="1" width="11.5703125"/>
    <col customWidth="1" min="6660" max="6660" style="1" width="12.7109375"/>
    <col customWidth="1" min="6661" max="6661" style="1" width="37"/>
    <col customWidth="1" min="6662" max="6662" style="1" width="18.5703125"/>
    <col min="6663" max="6663" style="1" width="11.5703125"/>
    <col customWidth="1" min="6664" max="6664" style="1" width="26.5703125"/>
    <col min="6665" max="6912" style="1" width="11.5703125"/>
    <col customWidth="1" min="6913" max="6913" style="1" width="23.28515625"/>
    <col customWidth="1" min="6914" max="6914" style="1" width="27.42578125"/>
    <col min="6915" max="6915" style="1" width="11.5703125"/>
    <col customWidth="1" min="6916" max="6916" style="1" width="12.7109375"/>
    <col customWidth="1" min="6917" max="6917" style="1" width="37"/>
    <col customWidth="1" min="6918" max="6918" style="1" width="18.5703125"/>
    <col min="6919" max="6919" style="1" width="11.5703125"/>
    <col customWidth="1" min="6920" max="6920" style="1" width="26.5703125"/>
    <col min="6921" max="7168" style="1" width="11.5703125"/>
    <col customWidth="1" min="7169" max="7169" style="1" width="23.28515625"/>
    <col customWidth="1" min="7170" max="7170" style="1" width="27.42578125"/>
    <col min="7171" max="7171" style="1" width="11.5703125"/>
    <col customWidth="1" min="7172" max="7172" style="1" width="12.7109375"/>
    <col customWidth="1" min="7173" max="7173" style="1" width="37"/>
    <col customWidth="1" min="7174" max="7174" style="1" width="18.5703125"/>
    <col min="7175" max="7175" style="1" width="11.5703125"/>
    <col customWidth="1" min="7176" max="7176" style="1" width="26.5703125"/>
    <col min="7177" max="7424" style="1" width="11.5703125"/>
    <col customWidth="1" min="7425" max="7425" style="1" width="23.28515625"/>
    <col customWidth="1" min="7426" max="7426" style="1" width="27.42578125"/>
    <col min="7427" max="7427" style="1" width="11.5703125"/>
    <col customWidth="1" min="7428" max="7428" style="1" width="12.7109375"/>
    <col customWidth="1" min="7429" max="7429" style="1" width="37"/>
    <col customWidth="1" min="7430" max="7430" style="1" width="18.5703125"/>
    <col min="7431" max="7431" style="1" width="11.5703125"/>
    <col customWidth="1" min="7432" max="7432" style="1" width="26.5703125"/>
    <col min="7433" max="7680" style="1" width="11.5703125"/>
    <col customWidth="1" min="7681" max="7681" style="1" width="23.28515625"/>
    <col customWidth="1" min="7682" max="7682" style="1" width="27.42578125"/>
    <col min="7683" max="7683" style="1" width="11.5703125"/>
    <col customWidth="1" min="7684" max="7684" style="1" width="12.7109375"/>
    <col customWidth="1" min="7685" max="7685" style="1" width="37"/>
    <col customWidth="1" min="7686" max="7686" style="1" width="18.5703125"/>
    <col min="7687" max="7687" style="1" width="11.5703125"/>
    <col customWidth="1" min="7688" max="7688" style="1" width="26.5703125"/>
    <col min="7689" max="7936" style="1" width="11.5703125"/>
    <col customWidth="1" min="7937" max="7937" style="1" width="23.28515625"/>
    <col customWidth="1" min="7938" max="7938" style="1" width="27.42578125"/>
    <col min="7939" max="7939" style="1" width="11.5703125"/>
    <col customWidth="1" min="7940" max="7940" style="1" width="12.7109375"/>
    <col customWidth="1" min="7941" max="7941" style="1" width="37"/>
    <col customWidth="1" min="7942" max="7942" style="1" width="18.5703125"/>
    <col min="7943" max="7943" style="1" width="11.5703125"/>
    <col customWidth="1" min="7944" max="7944" style="1" width="26.5703125"/>
    <col min="7945" max="8192" style="1" width="11.5703125"/>
    <col customWidth="1" min="8193" max="8193" style="1" width="23.28515625"/>
    <col customWidth="1" min="8194" max="8194" style="1" width="27.42578125"/>
    <col min="8195" max="8195" style="1" width="11.5703125"/>
    <col customWidth="1" min="8196" max="8196" style="1" width="12.7109375"/>
    <col customWidth="1" min="8197" max="8197" style="1" width="37"/>
    <col customWidth="1" min="8198" max="8198" style="1" width="18.5703125"/>
    <col min="8199" max="8199" style="1" width="11.5703125"/>
    <col customWidth="1" min="8200" max="8200" style="1" width="26.5703125"/>
    <col min="8201" max="8448" style="1" width="11.5703125"/>
    <col customWidth="1" min="8449" max="8449" style="1" width="23.28515625"/>
    <col customWidth="1" min="8450" max="8450" style="1" width="27.42578125"/>
    <col min="8451" max="8451" style="1" width="11.5703125"/>
    <col customWidth="1" min="8452" max="8452" style="1" width="12.7109375"/>
    <col customWidth="1" min="8453" max="8453" style="1" width="37"/>
    <col customWidth="1" min="8454" max="8454" style="1" width="18.5703125"/>
    <col min="8455" max="8455" style="1" width="11.5703125"/>
    <col customWidth="1" min="8456" max="8456" style="1" width="26.5703125"/>
    <col min="8457" max="8704" style="1" width="11.5703125"/>
    <col customWidth="1" min="8705" max="8705" style="1" width="23.28515625"/>
    <col customWidth="1" min="8706" max="8706" style="1" width="27.42578125"/>
    <col min="8707" max="8707" style="1" width="11.5703125"/>
    <col customWidth="1" min="8708" max="8708" style="1" width="12.7109375"/>
    <col customWidth="1" min="8709" max="8709" style="1" width="37"/>
    <col customWidth="1" min="8710" max="8710" style="1" width="18.5703125"/>
    <col min="8711" max="8711" style="1" width="11.5703125"/>
    <col customWidth="1" min="8712" max="8712" style="1" width="26.5703125"/>
    <col min="8713" max="8960" style="1" width="11.5703125"/>
    <col customWidth="1" min="8961" max="8961" style="1" width="23.28515625"/>
    <col customWidth="1" min="8962" max="8962" style="1" width="27.42578125"/>
    <col min="8963" max="8963" style="1" width="11.5703125"/>
    <col customWidth="1" min="8964" max="8964" style="1" width="12.7109375"/>
    <col customWidth="1" min="8965" max="8965" style="1" width="37"/>
    <col customWidth="1" min="8966" max="8966" style="1" width="18.5703125"/>
    <col min="8967" max="8967" style="1" width="11.5703125"/>
    <col customWidth="1" min="8968" max="8968" style="1" width="26.5703125"/>
    <col min="8969" max="9216" style="1" width="11.5703125"/>
    <col customWidth="1" min="9217" max="9217" style="1" width="23.28515625"/>
    <col customWidth="1" min="9218" max="9218" style="1" width="27.42578125"/>
    <col min="9219" max="9219" style="1" width="11.5703125"/>
    <col customWidth="1" min="9220" max="9220" style="1" width="12.7109375"/>
    <col customWidth="1" min="9221" max="9221" style="1" width="37"/>
    <col customWidth="1" min="9222" max="9222" style="1" width="18.5703125"/>
    <col min="9223" max="9223" style="1" width="11.5703125"/>
    <col customWidth="1" min="9224" max="9224" style="1" width="26.5703125"/>
    <col min="9225" max="9472" style="1" width="11.5703125"/>
    <col customWidth="1" min="9473" max="9473" style="1" width="23.28515625"/>
    <col customWidth="1" min="9474" max="9474" style="1" width="27.42578125"/>
    <col min="9475" max="9475" style="1" width="11.5703125"/>
    <col customWidth="1" min="9476" max="9476" style="1" width="12.7109375"/>
    <col customWidth="1" min="9477" max="9477" style="1" width="37"/>
    <col customWidth="1" min="9478" max="9478" style="1" width="18.5703125"/>
    <col min="9479" max="9479" style="1" width="11.5703125"/>
    <col customWidth="1" min="9480" max="9480" style="1" width="26.5703125"/>
    <col min="9481" max="9728" style="1" width="11.5703125"/>
    <col customWidth="1" min="9729" max="9729" style="1" width="23.28515625"/>
    <col customWidth="1" min="9730" max="9730" style="1" width="27.42578125"/>
    <col min="9731" max="9731" style="1" width="11.5703125"/>
    <col customWidth="1" min="9732" max="9732" style="1" width="12.7109375"/>
    <col customWidth="1" min="9733" max="9733" style="1" width="37"/>
    <col customWidth="1" min="9734" max="9734" style="1" width="18.5703125"/>
    <col min="9735" max="9735" style="1" width="11.5703125"/>
    <col customWidth="1" min="9736" max="9736" style="1" width="26.5703125"/>
    <col min="9737" max="9984" style="1" width="11.5703125"/>
    <col customWidth="1" min="9985" max="9985" style="1" width="23.28515625"/>
    <col customWidth="1" min="9986" max="9986" style="1" width="27.42578125"/>
    <col min="9987" max="9987" style="1" width="11.5703125"/>
    <col customWidth="1" min="9988" max="9988" style="1" width="12.7109375"/>
    <col customWidth="1" min="9989" max="9989" style="1" width="37"/>
    <col customWidth="1" min="9990" max="9990" style="1" width="18.5703125"/>
    <col min="9991" max="9991" style="1" width="11.5703125"/>
    <col customWidth="1" min="9992" max="9992" style="1" width="26.5703125"/>
    <col min="9993" max="10240" style="1" width="11.5703125"/>
    <col customWidth="1" min="10241" max="10241" style="1" width="23.28515625"/>
    <col customWidth="1" min="10242" max="10242" style="1" width="27.42578125"/>
    <col min="10243" max="10243" style="1" width="11.5703125"/>
    <col customWidth="1" min="10244" max="10244" style="1" width="12.7109375"/>
    <col customWidth="1" min="10245" max="10245" style="1" width="37"/>
    <col customWidth="1" min="10246" max="10246" style="1" width="18.5703125"/>
    <col min="10247" max="10247" style="1" width="11.5703125"/>
    <col customWidth="1" min="10248" max="10248" style="1" width="26.5703125"/>
    <col min="10249" max="10496" style="1" width="11.5703125"/>
    <col customWidth="1" min="10497" max="10497" style="1" width="23.28515625"/>
    <col customWidth="1" min="10498" max="10498" style="1" width="27.42578125"/>
    <col min="10499" max="10499" style="1" width="11.5703125"/>
    <col customWidth="1" min="10500" max="10500" style="1" width="12.7109375"/>
    <col customWidth="1" min="10501" max="10501" style="1" width="37"/>
    <col customWidth="1" min="10502" max="10502" style="1" width="18.5703125"/>
    <col min="10503" max="10503" style="1" width="11.5703125"/>
    <col customWidth="1" min="10504" max="10504" style="1" width="26.5703125"/>
    <col min="10505" max="10752" style="1" width="11.5703125"/>
    <col customWidth="1" min="10753" max="10753" style="1" width="23.28515625"/>
    <col customWidth="1" min="10754" max="10754" style="1" width="27.42578125"/>
    <col min="10755" max="10755" style="1" width="11.5703125"/>
    <col customWidth="1" min="10756" max="10756" style="1" width="12.7109375"/>
    <col customWidth="1" min="10757" max="10757" style="1" width="37"/>
    <col customWidth="1" min="10758" max="10758" style="1" width="18.5703125"/>
    <col min="10759" max="10759" style="1" width="11.5703125"/>
    <col customWidth="1" min="10760" max="10760" style="1" width="26.5703125"/>
    <col min="10761" max="11008" style="1" width="11.5703125"/>
    <col customWidth="1" min="11009" max="11009" style="1" width="23.28515625"/>
    <col customWidth="1" min="11010" max="11010" style="1" width="27.42578125"/>
    <col min="11011" max="11011" style="1" width="11.5703125"/>
    <col customWidth="1" min="11012" max="11012" style="1" width="12.7109375"/>
    <col customWidth="1" min="11013" max="11013" style="1" width="37"/>
    <col customWidth="1" min="11014" max="11014" style="1" width="18.5703125"/>
    <col min="11015" max="11015" style="1" width="11.5703125"/>
    <col customWidth="1" min="11016" max="11016" style="1" width="26.5703125"/>
    <col min="11017" max="11264" style="1" width="11.5703125"/>
    <col customWidth="1" min="11265" max="11265" style="1" width="23.28515625"/>
    <col customWidth="1" min="11266" max="11266" style="1" width="27.42578125"/>
    <col min="11267" max="11267" style="1" width="11.5703125"/>
    <col customWidth="1" min="11268" max="11268" style="1" width="12.7109375"/>
    <col customWidth="1" min="11269" max="11269" style="1" width="37"/>
    <col customWidth="1" min="11270" max="11270" style="1" width="18.5703125"/>
    <col min="11271" max="11271" style="1" width="11.5703125"/>
    <col customWidth="1" min="11272" max="11272" style="1" width="26.5703125"/>
    <col min="11273" max="11520" style="1" width="11.5703125"/>
    <col customWidth="1" min="11521" max="11521" style="1" width="23.28515625"/>
    <col customWidth="1" min="11522" max="11522" style="1" width="27.42578125"/>
    <col min="11523" max="11523" style="1" width="11.5703125"/>
    <col customWidth="1" min="11524" max="11524" style="1" width="12.7109375"/>
    <col customWidth="1" min="11525" max="11525" style="1" width="37"/>
    <col customWidth="1" min="11526" max="11526" style="1" width="18.5703125"/>
    <col min="11527" max="11527" style="1" width="11.5703125"/>
    <col customWidth="1" min="11528" max="11528" style="1" width="26.5703125"/>
    <col min="11529" max="11776" style="1" width="11.5703125"/>
    <col customWidth="1" min="11777" max="11777" style="1" width="23.28515625"/>
    <col customWidth="1" min="11778" max="11778" style="1" width="27.42578125"/>
    <col min="11779" max="11779" style="1" width="11.5703125"/>
    <col customWidth="1" min="11780" max="11780" style="1" width="12.7109375"/>
    <col customWidth="1" min="11781" max="11781" style="1" width="37"/>
    <col customWidth="1" min="11782" max="11782" style="1" width="18.5703125"/>
    <col min="11783" max="11783" style="1" width="11.5703125"/>
    <col customWidth="1" min="11784" max="11784" style="1" width="26.5703125"/>
    <col min="11785" max="12032" style="1" width="11.5703125"/>
    <col customWidth="1" min="12033" max="12033" style="1" width="23.28515625"/>
    <col customWidth="1" min="12034" max="12034" style="1" width="27.42578125"/>
    <col min="12035" max="12035" style="1" width="11.5703125"/>
    <col customWidth="1" min="12036" max="12036" style="1" width="12.7109375"/>
    <col customWidth="1" min="12037" max="12037" style="1" width="37"/>
    <col customWidth="1" min="12038" max="12038" style="1" width="18.5703125"/>
    <col min="12039" max="12039" style="1" width="11.5703125"/>
    <col customWidth="1" min="12040" max="12040" style="1" width="26.5703125"/>
    <col min="12041" max="12288" style="1" width="11.5703125"/>
    <col customWidth="1" min="12289" max="12289" style="1" width="23.28515625"/>
    <col customWidth="1" min="12290" max="12290" style="1" width="27.42578125"/>
    <col min="12291" max="12291" style="1" width="11.5703125"/>
    <col customWidth="1" min="12292" max="12292" style="1" width="12.7109375"/>
    <col customWidth="1" min="12293" max="12293" style="1" width="37"/>
    <col customWidth="1" min="12294" max="12294" style="1" width="18.5703125"/>
    <col min="12295" max="12295" style="1" width="11.5703125"/>
    <col customWidth="1" min="12296" max="12296" style="1" width="26.5703125"/>
    <col min="12297" max="12544" style="1" width="11.5703125"/>
    <col customWidth="1" min="12545" max="12545" style="1" width="23.28515625"/>
    <col customWidth="1" min="12546" max="12546" style="1" width="27.42578125"/>
    <col min="12547" max="12547" style="1" width="11.5703125"/>
    <col customWidth="1" min="12548" max="12548" style="1" width="12.7109375"/>
    <col customWidth="1" min="12549" max="12549" style="1" width="37"/>
    <col customWidth="1" min="12550" max="12550" style="1" width="18.5703125"/>
    <col min="12551" max="12551" style="1" width="11.5703125"/>
    <col customWidth="1" min="12552" max="12552" style="1" width="26.5703125"/>
    <col min="12553" max="12800" style="1" width="11.5703125"/>
    <col customWidth="1" min="12801" max="12801" style="1" width="23.28515625"/>
    <col customWidth="1" min="12802" max="12802" style="1" width="27.42578125"/>
    <col min="12803" max="12803" style="1" width="11.5703125"/>
    <col customWidth="1" min="12804" max="12804" style="1" width="12.7109375"/>
    <col customWidth="1" min="12805" max="12805" style="1" width="37"/>
    <col customWidth="1" min="12806" max="12806" style="1" width="18.5703125"/>
    <col min="12807" max="12807" style="1" width="11.5703125"/>
    <col customWidth="1" min="12808" max="12808" style="1" width="26.5703125"/>
    <col min="12809" max="13056" style="1" width="11.5703125"/>
    <col customWidth="1" min="13057" max="13057" style="1" width="23.28515625"/>
    <col customWidth="1" min="13058" max="13058" style="1" width="27.42578125"/>
    <col min="13059" max="13059" style="1" width="11.5703125"/>
    <col customWidth="1" min="13060" max="13060" style="1" width="12.7109375"/>
    <col customWidth="1" min="13061" max="13061" style="1" width="37"/>
    <col customWidth="1" min="13062" max="13062" style="1" width="18.5703125"/>
    <col min="13063" max="13063" style="1" width="11.5703125"/>
    <col customWidth="1" min="13064" max="13064" style="1" width="26.5703125"/>
    <col min="13065" max="13312" style="1" width="11.5703125"/>
    <col customWidth="1" min="13313" max="13313" style="1" width="23.28515625"/>
    <col customWidth="1" min="13314" max="13314" style="1" width="27.42578125"/>
    <col min="13315" max="13315" style="1" width="11.5703125"/>
    <col customWidth="1" min="13316" max="13316" style="1" width="12.7109375"/>
    <col customWidth="1" min="13317" max="13317" style="1" width="37"/>
    <col customWidth="1" min="13318" max="13318" style="1" width="18.5703125"/>
    <col min="13319" max="13319" style="1" width="11.5703125"/>
    <col customWidth="1" min="13320" max="13320" style="1" width="26.5703125"/>
    <col min="13321" max="13568" style="1" width="11.5703125"/>
    <col customWidth="1" min="13569" max="13569" style="1" width="23.28515625"/>
    <col customWidth="1" min="13570" max="13570" style="1" width="27.42578125"/>
    <col min="13571" max="13571" style="1" width="11.5703125"/>
    <col customWidth="1" min="13572" max="13572" style="1" width="12.7109375"/>
    <col customWidth="1" min="13573" max="13573" style="1" width="37"/>
    <col customWidth="1" min="13574" max="13574" style="1" width="18.5703125"/>
    <col min="13575" max="13575" style="1" width="11.5703125"/>
    <col customWidth="1" min="13576" max="13576" style="1" width="26.5703125"/>
    <col min="13577" max="13824" style="1" width="11.5703125"/>
    <col customWidth="1" min="13825" max="13825" style="1" width="23.28515625"/>
    <col customWidth="1" min="13826" max="13826" style="1" width="27.42578125"/>
    <col min="13827" max="13827" style="1" width="11.5703125"/>
    <col customWidth="1" min="13828" max="13828" style="1" width="12.7109375"/>
    <col customWidth="1" min="13829" max="13829" style="1" width="37"/>
    <col customWidth="1" min="13830" max="13830" style="1" width="18.5703125"/>
    <col min="13831" max="13831" style="1" width="11.5703125"/>
    <col customWidth="1" min="13832" max="13832" style="1" width="26.5703125"/>
    <col min="13833" max="14080" style="1" width="11.5703125"/>
    <col customWidth="1" min="14081" max="14081" style="1" width="23.28515625"/>
    <col customWidth="1" min="14082" max="14082" style="1" width="27.42578125"/>
    <col min="14083" max="14083" style="1" width="11.5703125"/>
    <col customWidth="1" min="14084" max="14084" style="1" width="12.7109375"/>
    <col customWidth="1" min="14085" max="14085" style="1" width="37"/>
    <col customWidth="1" min="14086" max="14086" style="1" width="18.5703125"/>
    <col min="14087" max="14087" style="1" width="11.5703125"/>
    <col customWidth="1" min="14088" max="14088" style="1" width="26.5703125"/>
    <col min="14089" max="14336" style="1" width="11.5703125"/>
    <col customWidth="1" min="14337" max="14337" style="1" width="23.28515625"/>
    <col customWidth="1" min="14338" max="14338" style="1" width="27.42578125"/>
    <col min="14339" max="14339" style="1" width="11.5703125"/>
    <col customWidth="1" min="14340" max="14340" style="1" width="12.7109375"/>
    <col customWidth="1" min="14341" max="14341" style="1" width="37"/>
    <col customWidth="1" min="14342" max="14342" style="1" width="18.5703125"/>
    <col min="14343" max="14343" style="1" width="11.5703125"/>
    <col customWidth="1" min="14344" max="14344" style="1" width="26.5703125"/>
    <col min="14345" max="14592" style="1" width="11.5703125"/>
    <col customWidth="1" min="14593" max="14593" style="1" width="23.28515625"/>
    <col customWidth="1" min="14594" max="14594" style="1" width="27.42578125"/>
    <col min="14595" max="14595" style="1" width="11.5703125"/>
    <col customWidth="1" min="14596" max="14596" style="1" width="12.7109375"/>
    <col customWidth="1" min="14597" max="14597" style="1" width="37"/>
    <col customWidth="1" min="14598" max="14598" style="1" width="18.5703125"/>
    <col min="14599" max="14599" style="1" width="11.5703125"/>
    <col customWidth="1" min="14600" max="14600" style="1" width="26.5703125"/>
    <col min="14601" max="14848" style="1" width="11.5703125"/>
    <col customWidth="1" min="14849" max="14849" style="1" width="23.28515625"/>
    <col customWidth="1" min="14850" max="14850" style="1" width="27.42578125"/>
    <col min="14851" max="14851" style="1" width="11.5703125"/>
    <col customWidth="1" min="14852" max="14852" style="1" width="12.7109375"/>
    <col customWidth="1" min="14853" max="14853" style="1" width="37"/>
    <col customWidth="1" min="14854" max="14854" style="1" width="18.5703125"/>
    <col min="14855" max="14855" style="1" width="11.5703125"/>
    <col customWidth="1" min="14856" max="14856" style="1" width="26.5703125"/>
    <col min="14857" max="15104" style="1" width="11.5703125"/>
    <col customWidth="1" min="15105" max="15105" style="1" width="23.28515625"/>
    <col customWidth="1" min="15106" max="15106" style="1" width="27.42578125"/>
    <col min="15107" max="15107" style="1" width="11.5703125"/>
    <col customWidth="1" min="15108" max="15108" style="1" width="12.7109375"/>
    <col customWidth="1" min="15109" max="15109" style="1" width="37"/>
    <col customWidth="1" min="15110" max="15110" style="1" width="18.5703125"/>
    <col min="15111" max="15111" style="1" width="11.5703125"/>
    <col customWidth="1" min="15112" max="15112" style="1" width="26.5703125"/>
    <col min="15113" max="15360" style="1" width="11.5703125"/>
    <col customWidth="1" min="15361" max="15361" style="1" width="23.28515625"/>
    <col customWidth="1" min="15362" max="15362" style="1" width="27.42578125"/>
    <col min="15363" max="15363" style="1" width="11.5703125"/>
    <col customWidth="1" min="15364" max="15364" style="1" width="12.7109375"/>
    <col customWidth="1" min="15365" max="15365" style="1" width="37"/>
    <col customWidth="1" min="15366" max="15366" style="1" width="18.5703125"/>
    <col min="15367" max="15367" style="1" width="11.5703125"/>
    <col customWidth="1" min="15368" max="15368" style="1" width="26.5703125"/>
    <col min="15369" max="15616" style="1" width="11.5703125"/>
    <col customWidth="1" min="15617" max="15617" style="1" width="23.28515625"/>
    <col customWidth="1" min="15618" max="15618" style="1" width="27.42578125"/>
    <col min="15619" max="15619" style="1" width="11.5703125"/>
    <col customWidth="1" min="15620" max="15620" style="1" width="12.7109375"/>
    <col customWidth="1" min="15621" max="15621" style="1" width="37"/>
    <col customWidth="1" min="15622" max="15622" style="1" width="18.5703125"/>
    <col min="15623" max="15623" style="1" width="11.5703125"/>
    <col customWidth="1" min="15624" max="15624" style="1" width="26.5703125"/>
    <col min="15625" max="15872" style="1" width="11.5703125"/>
    <col customWidth="1" min="15873" max="15873" style="1" width="23.28515625"/>
    <col customWidth="1" min="15874" max="15874" style="1" width="27.42578125"/>
    <col min="15875" max="15875" style="1" width="11.5703125"/>
    <col customWidth="1" min="15876" max="15876" style="1" width="12.7109375"/>
    <col customWidth="1" min="15877" max="15877" style="1" width="37"/>
    <col customWidth="1" min="15878" max="15878" style="1" width="18.5703125"/>
    <col min="15879" max="15879" style="1" width="11.5703125"/>
    <col customWidth="1" min="15880" max="15880" style="1" width="26.5703125"/>
    <col min="15881" max="16128" style="1" width="11.5703125"/>
    <col customWidth="1" min="16129" max="16129" style="1" width="23.28515625"/>
    <col customWidth="1" min="16130" max="16130" style="1" width="27.42578125"/>
    <col min="16131" max="16131" style="1" width="11.5703125"/>
    <col customWidth="1" min="16132" max="16132" style="1" width="12.7109375"/>
    <col customWidth="1" min="16133" max="16133" style="1" width="37"/>
    <col customWidth="1" min="16134" max="16134" style="1" width="18.5703125"/>
    <col min="16135" max="16135" style="1" width="11.5703125"/>
    <col customWidth="1" min="16136" max="16136" style="1" width="26.5703125"/>
    <col min="16137" max="16384" style="1" width="11.5703125"/>
  </cols>
  <sheetData>
    <row r="1" s="7" customFormat="1">
      <c r="A1" s="8" t="s">
        <v>0</v>
      </c>
      <c r="B1" s="8"/>
      <c r="C1" s="9" t="s">
        <v>1</v>
      </c>
      <c r="D1" s="10" t="s">
        <v>2</v>
      </c>
      <c r="E1" s="7" t="s">
        <v>3</v>
      </c>
      <c r="F1" s="11" t="s">
        <v>4</v>
      </c>
      <c r="H1" s="11" t="s">
        <v>5</v>
      </c>
      <c r="I1"/>
      <c r="J1"/>
      <c r="K1"/>
      <c r="L1"/>
      <c r="M1"/>
    </row>
    <row r="2" s="7" customFormat="1">
      <c r="A2" s="8"/>
      <c r="B2" s="8"/>
      <c r="C2" s="9"/>
      <c r="D2" s="10"/>
      <c r="F2" s="11"/>
      <c r="H2"/>
      <c r="I2"/>
      <c r="J2"/>
      <c r="K2"/>
      <c r="L2"/>
      <c r="M2"/>
    </row>
    <row r="3" s="7" customFormat="1">
      <c r="A3" s="8" t="s">
        <v>6</v>
      </c>
      <c r="B3" s="8" t="s">
        <v>7</v>
      </c>
      <c r="C3" s="9" t="s">
        <v>1</v>
      </c>
      <c r="D3" s="10" t="s">
        <v>2</v>
      </c>
      <c r="E3" s="7" t="s">
        <v>3</v>
      </c>
      <c r="F3" s="11" t="s">
        <v>4</v>
      </c>
      <c r="H3"/>
      <c r="I3"/>
      <c r="J3"/>
      <c r="K3"/>
      <c r="L3"/>
      <c r="M3"/>
    </row>
    <row r="4" s="7" customFormat="1">
      <c r="A4" s="12">
        <v>45748</v>
      </c>
      <c r="B4" s="13"/>
      <c r="C4" s="14"/>
      <c r="D4" s="15"/>
      <c r="E4" s="16" t="s">
        <v>8</v>
      </c>
      <c r="F4" s="17">
        <v>20588.09</v>
      </c>
      <c r="H4"/>
      <c r="I4"/>
      <c r="J4"/>
      <c r="K4"/>
      <c r="L4"/>
      <c r="M4"/>
    </row>
    <row r="5">
      <c r="A5" s="18">
        <v>45751</v>
      </c>
      <c r="B5" s="19" t="s">
        <v>9</v>
      </c>
      <c r="D5" s="4">
        <v>80.480000000000004</v>
      </c>
      <c r="E5" s="1" t="s">
        <v>10</v>
      </c>
      <c r="F5" s="20">
        <f>F4-Table1[[#This Row],[Withdrawn]]</f>
        <v>20507.610000000001</v>
      </c>
      <c r="H5"/>
      <c r="I5"/>
      <c r="J5"/>
      <c r="K5"/>
      <c r="L5"/>
      <c r="M5"/>
    </row>
    <row r="6">
      <c r="A6" s="18">
        <v>45755</v>
      </c>
      <c r="B6" s="19" t="s">
        <v>11</v>
      </c>
      <c r="C6" s="3">
        <v>16880</v>
      </c>
      <c r="E6" s="1" t="s">
        <v>12</v>
      </c>
      <c r="F6" s="20">
        <f>F5+Table1[[#This Row],[Paid In]]</f>
        <v>37387.610000000001</v>
      </c>
      <c r="H6"/>
      <c r="I6"/>
      <c r="J6"/>
      <c r="K6"/>
      <c r="L6"/>
      <c r="M6"/>
    </row>
    <row r="7">
      <c r="A7" s="18">
        <v>45758</v>
      </c>
      <c r="B7" s="19" t="s">
        <v>13</v>
      </c>
      <c r="C7" s="3">
        <v>58.5</v>
      </c>
      <c r="E7" s="1" t="s">
        <v>14</v>
      </c>
      <c r="F7" s="20">
        <f>F6+Table1[[#This Row],[Paid In]]</f>
        <v>37446.110000000001</v>
      </c>
      <c r="H7" s="21"/>
      <c r="I7"/>
      <c r="J7"/>
      <c r="K7"/>
      <c r="L7"/>
      <c r="M7"/>
    </row>
    <row r="8">
      <c r="A8" s="18">
        <v>45761</v>
      </c>
      <c r="B8" s="19" t="s">
        <v>15</v>
      </c>
      <c r="C8" s="3">
        <v>650</v>
      </c>
      <c r="E8" s="1" t="s">
        <v>16</v>
      </c>
      <c r="F8" s="20">
        <f>F7+Table1[[#This Row],[Paid In]]</f>
        <v>38096.110000000001</v>
      </c>
      <c r="H8"/>
      <c r="I8"/>
      <c r="J8"/>
      <c r="K8"/>
      <c r="L8"/>
      <c r="M8"/>
    </row>
    <row r="9">
      <c r="A9" s="18">
        <v>45761</v>
      </c>
      <c r="B9" s="19" t="s">
        <v>17</v>
      </c>
      <c r="D9" s="4">
        <v>1661.8699999999999</v>
      </c>
      <c r="E9" s="1" t="s">
        <v>18</v>
      </c>
      <c r="F9" s="20">
        <f>F8-Table1[[#This Row],[Withdrawn]]</f>
        <v>36434.239999999998</v>
      </c>
      <c r="H9"/>
      <c r="I9"/>
      <c r="J9"/>
      <c r="K9"/>
      <c r="L9"/>
      <c r="M9"/>
    </row>
    <row r="10">
      <c r="A10" s="18">
        <v>45763</v>
      </c>
      <c r="B10" s="19" t="s">
        <v>19</v>
      </c>
      <c r="D10" s="4">
        <v>133.40000000000001</v>
      </c>
      <c r="E10" s="1" t="s">
        <v>20</v>
      </c>
      <c r="F10" s="20">
        <f>F9-Table1[[#This Row],[Withdrawn]]</f>
        <v>36300.839999999997</v>
      </c>
      <c r="H10"/>
      <c r="I10"/>
      <c r="J10"/>
      <c r="K10"/>
      <c r="L10"/>
      <c r="M10"/>
    </row>
    <row r="11">
      <c r="A11" s="18">
        <v>45763</v>
      </c>
      <c r="B11" s="19" t="s">
        <v>21</v>
      </c>
      <c r="D11" s="4">
        <v>329.47000000000003</v>
      </c>
      <c r="E11" s="1" t="s">
        <v>22</v>
      </c>
      <c r="F11" s="20">
        <f>F10-Table1[[#This Row],[Withdrawn]]</f>
        <v>35971.369999999995</v>
      </c>
      <c r="H11"/>
      <c r="I11"/>
      <c r="J11"/>
      <c r="K11"/>
      <c r="L11"/>
      <c r="M11"/>
    </row>
    <row r="12">
      <c r="A12" s="18">
        <v>45770</v>
      </c>
      <c r="B12" s="19" t="s">
        <v>23</v>
      </c>
      <c r="D12" s="4">
        <v>115.2</v>
      </c>
      <c r="E12" s="1" t="s">
        <v>24</v>
      </c>
      <c r="F12" s="20">
        <f>F11-Table1[[#This Row],[Withdrawn]]</f>
        <v>35856.169999999998</v>
      </c>
      <c r="H12"/>
      <c r="I12"/>
      <c r="J12"/>
      <c r="K12"/>
      <c r="L12"/>
      <c r="M12"/>
    </row>
    <row r="13">
      <c r="A13" s="18">
        <v>45775</v>
      </c>
      <c r="B13" s="19" t="s">
        <v>15</v>
      </c>
      <c r="C13" s="3">
        <v>168</v>
      </c>
      <c r="E13" s="1" t="s">
        <v>25</v>
      </c>
      <c r="F13" s="20">
        <f>F12+Table1[[#This Row],[Paid In]]</f>
        <v>36024.169999999998</v>
      </c>
      <c r="H13"/>
      <c r="I13"/>
      <c r="J13"/>
      <c r="K13"/>
      <c r="L13"/>
      <c r="M13"/>
    </row>
    <row r="14">
      <c r="A14" s="18">
        <v>45775</v>
      </c>
      <c r="B14" s="19" t="s">
        <v>26</v>
      </c>
      <c r="D14" s="4">
        <v>35.340000000000003</v>
      </c>
      <c r="E14" s="22" t="s">
        <v>27</v>
      </c>
      <c r="F14" s="20">
        <f>F13-Table1[[#This Row],[Withdrawn]]</f>
        <v>35988.830000000002</v>
      </c>
      <c r="H14"/>
      <c r="I14"/>
      <c r="J14"/>
      <c r="K14"/>
      <c r="L14"/>
      <c r="M14"/>
    </row>
    <row r="15">
      <c r="A15" s="18">
        <v>45776</v>
      </c>
      <c r="B15" s="19" t="s">
        <v>28</v>
      </c>
      <c r="D15" s="4">
        <v>88.920000000000002</v>
      </c>
      <c r="E15" s="1" t="s">
        <v>29</v>
      </c>
      <c r="F15" s="20">
        <f>F14-Table1[[#This Row],[Withdrawn]]</f>
        <v>35899.910000000003</v>
      </c>
      <c r="H15"/>
      <c r="I15"/>
      <c r="J15"/>
      <c r="K15"/>
      <c r="L15"/>
      <c r="M15"/>
    </row>
    <row r="16">
      <c r="A16" s="18">
        <v>45777</v>
      </c>
      <c r="B16" s="23" t="s">
        <v>15</v>
      </c>
      <c r="C16" s="3">
        <v>682.5</v>
      </c>
      <c r="E16" s="1" t="s">
        <v>16</v>
      </c>
      <c r="F16" s="20">
        <f>F15+Table1[[#This Row],[Paid In]]</f>
        <v>36582.410000000003</v>
      </c>
      <c r="H16"/>
      <c r="I16"/>
      <c r="J16"/>
      <c r="K16"/>
      <c r="L16"/>
      <c r="M16"/>
    </row>
    <row r="17">
      <c r="A17" s="24">
        <v>45777</v>
      </c>
      <c r="B17" s="23" t="s">
        <v>26</v>
      </c>
      <c r="D17" s="4">
        <v>13.789999999999999</v>
      </c>
      <c r="E17" s="22" t="s">
        <v>27</v>
      </c>
      <c r="F17" s="20">
        <f>F16-Table1[[#This Row],[Withdrawn]]</f>
        <v>36568.620000000003</v>
      </c>
      <c r="H17"/>
      <c r="I17"/>
      <c r="J17"/>
      <c r="K17"/>
      <c r="L17"/>
      <c r="M17"/>
    </row>
    <row r="18">
      <c r="A18" s="24">
        <v>45778</v>
      </c>
      <c r="B18" s="23" t="s">
        <v>30</v>
      </c>
      <c r="D18" s="4">
        <v>55.259999999999998</v>
      </c>
      <c r="E18" s="22" t="s">
        <v>31</v>
      </c>
      <c r="F18" s="20">
        <f>F17-Table1[[#This Row],[Withdrawn]]</f>
        <v>36513.360000000001</v>
      </c>
      <c r="H18"/>
      <c r="I18"/>
      <c r="J18"/>
      <c r="K18"/>
      <c r="L18"/>
      <c r="M18"/>
    </row>
    <row r="19">
      <c r="A19" s="24">
        <v>45778</v>
      </c>
      <c r="B19" s="19" t="s">
        <v>32</v>
      </c>
      <c r="D19" s="4">
        <v>103</v>
      </c>
      <c r="E19" s="1" t="s">
        <v>33</v>
      </c>
      <c r="F19" s="20">
        <f>F18-Table1[[#This Row],[Withdrawn]]</f>
        <v>36410.360000000001</v>
      </c>
      <c r="H19"/>
      <c r="I19"/>
      <c r="J19"/>
      <c r="K19"/>
      <c r="L19"/>
      <c r="M19"/>
    </row>
    <row r="20">
      <c r="A20" s="24">
        <v>45779</v>
      </c>
      <c r="B20" s="19" t="s">
        <v>34</v>
      </c>
      <c r="D20" s="4">
        <v>100</v>
      </c>
      <c r="E20" s="1" t="s">
        <v>35</v>
      </c>
      <c r="F20" s="25">
        <f>F19-Table1[[#This Row],[Withdrawn]]</f>
        <v>36310.360000000001</v>
      </c>
      <c r="H20"/>
      <c r="I20"/>
      <c r="J20"/>
      <c r="K20"/>
      <c r="L20"/>
      <c r="M20"/>
    </row>
    <row r="21">
      <c r="A21" s="26" t="s">
        <v>36</v>
      </c>
      <c r="C21" s="27">
        <f>SUBTOTAL(109,Table1[Paid In])</f>
        <v>18439</v>
      </c>
      <c r="D21" s="28">
        <f>SUBTOTAL(109,Table1[Withdrawn])</f>
        <v>2716.7300000000005</v>
      </c>
      <c r="F21" s="20"/>
      <c r="H21"/>
      <c r="I21"/>
      <c r="J21"/>
      <c r="K21"/>
      <c r="L21"/>
      <c r="M21"/>
    </row>
    <row r="22">
      <c r="A22" s="18"/>
      <c r="B22" s="19"/>
      <c r="F22" s="20"/>
      <c r="H22"/>
      <c r="I22"/>
      <c r="J22"/>
      <c r="K22"/>
      <c r="L22"/>
      <c r="M22"/>
      <c r="O22"/>
      <c r="P22"/>
    </row>
    <row r="23">
      <c r="A23" s="8"/>
      <c r="B23" s="8"/>
      <c r="C23" s="9"/>
      <c r="D23" s="10"/>
      <c r="E23" s="7"/>
      <c r="F23" s="11"/>
    </row>
    <row r="24">
      <c r="A24" s="12" t="s">
        <v>7</v>
      </c>
      <c r="B24" s="29" t="s">
        <v>37</v>
      </c>
      <c r="C24" s="30" t="s">
        <v>38</v>
      </c>
      <c r="D24" s="31" t="s">
        <v>39</v>
      </c>
      <c r="E24" s="7" t="s">
        <v>40</v>
      </c>
      <c r="F24" s="17" t="s">
        <v>41</v>
      </c>
    </row>
    <row r="25">
      <c r="A25" s="12">
        <v>45778</v>
      </c>
      <c r="B25" s="29"/>
      <c r="C25" s="30"/>
      <c r="D25" s="31"/>
      <c r="E25" s="7" t="s">
        <v>8</v>
      </c>
      <c r="F25" s="17">
        <f>F20</f>
        <v>36310.360000000001</v>
      </c>
    </row>
    <row r="26">
      <c r="A26" s="18">
        <v>45783</v>
      </c>
      <c r="B26" s="19" t="s">
        <v>42</v>
      </c>
      <c r="D26" s="4">
        <v>85.230000000000004</v>
      </c>
      <c r="E26" s="1" t="s">
        <v>43</v>
      </c>
      <c r="F26" s="20">
        <f>F25-Table3[[#This Row],[Column4]]</f>
        <v>36225.129999999997</v>
      </c>
    </row>
    <row r="27">
      <c r="A27" s="18">
        <v>45786</v>
      </c>
      <c r="B27" s="2" t="s">
        <v>15</v>
      </c>
      <c r="C27" s="3">
        <v>19890</v>
      </c>
      <c r="E27" s="1" t="s">
        <v>44</v>
      </c>
      <c r="F27" s="20">
        <f>F26+Table3[[#This Row],[Column3]]</f>
        <v>56115.129999999997</v>
      </c>
    </row>
    <row r="28">
      <c r="A28" s="18">
        <v>45789</v>
      </c>
      <c r="B28" s="2" t="s">
        <v>45</v>
      </c>
      <c r="D28" s="4">
        <v>138</v>
      </c>
      <c r="E28" s="1" t="s">
        <v>46</v>
      </c>
      <c r="F28" s="20">
        <f>F27-Table3[[#This Row],[Column4]]</f>
        <v>55977.129999999997</v>
      </c>
    </row>
    <row r="29">
      <c r="A29" s="18">
        <v>45791</v>
      </c>
      <c r="B29" s="19" t="s">
        <v>47</v>
      </c>
      <c r="D29" s="4">
        <v>329.63999999999999</v>
      </c>
      <c r="E29" s="1" t="s">
        <v>48</v>
      </c>
      <c r="F29" s="20">
        <f>F28-Table3[[#This Row],[Column4]]</f>
        <v>55647.489999999998</v>
      </c>
    </row>
    <row r="30">
      <c r="A30" s="18">
        <v>45791</v>
      </c>
      <c r="B30" s="2" t="s">
        <v>49</v>
      </c>
      <c r="D30" s="4">
        <v>82.200000000000003</v>
      </c>
      <c r="E30" s="1" t="s">
        <v>50</v>
      </c>
      <c r="F30" s="20">
        <f>F29-Table3[[#This Row],[Column4]]</f>
        <v>55565.290000000001</v>
      </c>
    </row>
    <row r="31">
      <c r="A31" s="18">
        <v>45791</v>
      </c>
      <c r="B31" s="2" t="s">
        <v>51</v>
      </c>
      <c r="C31" s="32"/>
      <c r="D31" s="33">
        <v>67.180000000000007</v>
      </c>
      <c r="E31" s="1" t="s">
        <v>52</v>
      </c>
      <c r="F31" s="20">
        <f>F30-Table3[[#This Row],[Column4]]</f>
        <v>55498.110000000001</v>
      </c>
    </row>
    <row r="32">
      <c r="A32" s="18">
        <v>45792</v>
      </c>
      <c r="B32" s="2" t="s">
        <v>53</v>
      </c>
      <c r="D32" s="4">
        <v>301.33999999999997</v>
      </c>
      <c r="E32" s="1" t="s">
        <v>54</v>
      </c>
      <c r="F32" s="20">
        <f>F31-Table3[[#This Row],[Column4]]</f>
        <v>55196.770000000004</v>
      </c>
      <c r="H32" s="34"/>
    </row>
    <row r="33" s="7" customFormat="1">
      <c r="A33" s="18">
        <v>45792</v>
      </c>
      <c r="B33" s="2" t="s">
        <v>55</v>
      </c>
      <c r="C33" s="3"/>
      <c r="D33" s="4">
        <v>67.439999999999998</v>
      </c>
      <c r="E33" s="1" t="s">
        <v>56</v>
      </c>
      <c r="F33" s="20">
        <f>F32-Table3[[#This Row],[Column4]]</f>
        <v>55129.330000000002</v>
      </c>
      <c r="H33" s="35"/>
      <c r="I33" s="35"/>
      <c r="J33" s="35"/>
      <c r="K33" s="35"/>
      <c r="L33" s="35"/>
      <c r="M33" s="35"/>
      <c r="O33" s="35"/>
      <c r="P33" s="35"/>
    </row>
    <row r="34">
      <c r="A34" s="18">
        <v>45792</v>
      </c>
      <c r="B34" s="2" t="s">
        <v>57</v>
      </c>
      <c r="D34" s="4">
        <v>98.879999999999995</v>
      </c>
      <c r="E34" s="1" t="s">
        <v>58</v>
      </c>
      <c r="F34" s="20">
        <f>F33-Table3[[#This Row],[Column4]]</f>
        <v>55030.450000000004</v>
      </c>
      <c r="H34"/>
      <c r="I34"/>
      <c r="J34"/>
      <c r="K34"/>
      <c r="L34"/>
      <c r="M34"/>
      <c r="O34"/>
      <c r="P34"/>
    </row>
    <row r="35">
      <c r="A35" s="18">
        <v>45793</v>
      </c>
      <c r="B35" s="2" t="s">
        <v>59</v>
      </c>
      <c r="D35" s="4">
        <v>60</v>
      </c>
      <c r="E35" s="1" t="s">
        <v>60</v>
      </c>
      <c r="F35" s="20">
        <f>F34-Table3[[#This Row],[Column4]]</f>
        <v>54970.450000000004</v>
      </c>
      <c r="H35"/>
      <c r="I35"/>
      <c r="J35"/>
      <c r="K35"/>
      <c r="L35"/>
      <c r="M35"/>
      <c r="O35"/>
      <c r="P35"/>
    </row>
    <row r="36">
      <c r="A36" s="18">
        <v>45797</v>
      </c>
      <c r="B36" s="19" t="s">
        <v>61</v>
      </c>
      <c r="C36" s="3">
        <v>352</v>
      </c>
      <c r="E36" s="1" t="s">
        <v>62</v>
      </c>
      <c r="F36" s="20">
        <f>F35+Table3[[#This Row],[Column3]]</f>
        <v>55322.450000000004</v>
      </c>
      <c r="H36"/>
      <c r="I36"/>
      <c r="J36"/>
      <c r="K36"/>
      <c r="L36"/>
      <c r="M36"/>
      <c r="O36"/>
      <c r="P36"/>
    </row>
    <row r="37">
      <c r="A37" s="18">
        <v>45799</v>
      </c>
      <c r="B37" s="19" t="s">
        <v>63</v>
      </c>
      <c r="D37" s="4">
        <v>171.06999999999999</v>
      </c>
      <c r="E37" s="1" t="s">
        <v>64</v>
      </c>
      <c r="F37" s="20">
        <f>F36-Table3[[#This Row],[Column4]]</f>
        <v>55151.380000000005</v>
      </c>
      <c r="H37"/>
      <c r="I37"/>
      <c r="J37"/>
      <c r="K37"/>
      <c r="L37"/>
      <c r="M37"/>
    </row>
    <row r="38">
      <c r="A38" s="18">
        <v>45800</v>
      </c>
      <c r="B38" s="19" t="s">
        <v>65</v>
      </c>
      <c r="D38" s="4">
        <v>143.77000000000001</v>
      </c>
      <c r="E38" s="1" t="s">
        <v>66</v>
      </c>
      <c r="F38" s="20">
        <f>F37-Table3[[#This Row],[Column4]]</f>
        <v>55007.610000000008</v>
      </c>
    </row>
    <row r="39">
      <c r="A39" s="18">
        <v>45805</v>
      </c>
      <c r="B39" s="19" t="s">
        <v>67</v>
      </c>
      <c r="D39" s="4">
        <v>29.510000000000002</v>
      </c>
      <c r="E39" s="1" t="s">
        <v>68</v>
      </c>
      <c r="F39" s="20">
        <f>F38-Table3[[#This Row],[Column4]]</f>
        <v>54978.100000000006</v>
      </c>
    </row>
    <row r="40">
      <c r="A40" s="18">
        <v>45805</v>
      </c>
      <c r="B40" s="19" t="s">
        <v>42</v>
      </c>
      <c r="D40" s="4">
        <v>107.62</v>
      </c>
      <c r="E40" s="1" t="s">
        <v>43</v>
      </c>
      <c r="F40" s="20">
        <f>F39-Table3[[#This Row],[Column4]]</f>
        <v>54870.480000000003</v>
      </c>
    </row>
    <row r="41">
      <c r="A41" s="18">
        <v>45807</v>
      </c>
      <c r="B41" s="19" t="s">
        <v>14</v>
      </c>
      <c r="C41" s="3">
        <v>168</v>
      </c>
      <c r="E41" s="1" t="s">
        <v>25</v>
      </c>
      <c r="F41" s="5">
        <f>F40+Table3[[#This Row],[Column3]]</f>
        <v>55038.480000000003</v>
      </c>
    </row>
    <row r="42">
      <c r="A42" s="18">
        <v>45807</v>
      </c>
      <c r="B42" s="19" t="s">
        <v>14</v>
      </c>
      <c r="C42" s="3">
        <v>682.5</v>
      </c>
      <c r="E42" s="1" t="s">
        <v>69</v>
      </c>
      <c r="F42" s="5">
        <f>F41+Table3[[#This Row],[Column3]]</f>
        <v>55720.980000000003</v>
      </c>
    </row>
    <row r="43">
      <c r="A43" s="18">
        <v>45807</v>
      </c>
      <c r="B43" s="19" t="s">
        <v>70</v>
      </c>
      <c r="D43" s="4">
        <v>128.25999999999999</v>
      </c>
      <c r="E43" s="1" t="s">
        <v>71</v>
      </c>
      <c r="F43" s="5">
        <f>F42-Table3[[#This Row],[Column4]]</f>
        <v>55592.720000000001</v>
      </c>
    </row>
    <row r="44">
      <c r="A44" s="18">
        <v>45807</v>
      </c>
      <c r="B44" s="19" t="s">
        <v>67</v>
      </c>
      <c r="D44" s="4">
        <v>14.34</v>
      </c>
      <c r="E44" s="1" t="s">
        <v>68</v>
      </c>
      <c r="F44" s="5">
        <f>F43-Table3[[#This Row],[Column4]]</f>
        <v>55578.380000000005</v>
      </c>
    </row>
    <row r="45">
      <c r="A45" s="18">
        <v>45810</v>
      </c>
      <c r="B45" s="19" t="s">
        <v>72</v>
      </c>
      <c r="D45" s="4">
        <v>103</v>
      </c>
      <c r="E45" s="1" t="s">
        <v>33</v>
      </c>
      <c r="F45" s="36">
        <f>F44-Table3[[#This Row],[Column4]]</f>
        <v>55475.380000000005</v>
      </c>
    </row>
    <row r="46">
      <c r="A46" s="37" t="s">
        <v>36</v>
      </c>
      <c r="B46" s="8"/>
      <c r="C46" s="9">
        <f>SUM(C26:C45)</f>
        <v>21092.5</v>
      </c>
      <c r="D46" s="10">
        <f>SUM(D26:D45)</f>
        <v>1927.4799999999996</v>
      </c>
      <c r="E46" s="7"/>
      <c r="F46" s="11"/>
    </row>
    <row r="48">
      <c r="A48" s="12">
        <v>45809</v>
      </c>
      <c r="B48" s="29"/>
      <c r="C48" s="30"/>
      <c r="D48" s="31"/>
      <c r="E48" s="7" t="s">
        <v>8</v>
      </c>
      <c r="F48" s="11">
        <f>F45</f>
        <v>55475.380000000005</v>
      </c>
    </row>
    <row r="49">
      <c r="A49" s="18">
        <v>45811</v>
      </c>
      <c r="B49" s="2" t="s">
        <v>73</v>
      </c>
      <c r="D49" s="4">
        <v>100</v>
      </c>
      <c r="E49" s="1" t="s">
        <v>74</v>
      </c>
      <c r="F49" s="20">
        <f t="shared" ref="F49:F56" si="0">F48-D49</f>
        <v>55375.380000000005</v>
      </c>
    </row>
    <row r="50">
      <c r="A50" s="18">
        <v>45817</v>
      </c>
      <c r="B50" s="2" t="s">
        <v>75</v>
      </c>
      <c r="D50" s="4">
        <v>22.920000000000002</v>
      </c>
      <c r="E50" s="1" t="s">
        <v>76</v>
      </c>
      <c r="F50" s="20">
        <f t="shared" si="0"/>
        <v>55352.460000000006</v>
      </c>
    </row>
    <row r="51">
      <c r="A51" s="18">
        <v>45819</v>
      </c>
      <c r="B51" s="2" t="s">
        <v>77</v>
      </c>
      <c r="D51" s="4">
        <v>82.200000000000003</v>
      </c>
      <c r="E51" s="1" t="s">
        <v>78</v>
      </c>
      <c r="F51" s="20">
        <f t="shared" si="0"/>
        <v>55270.260000000009</v>
      </c>
    </row>
    <row r="52">
      <c r="A52" s="18">
        <v>45819</v>
      </c>
      <c r="B52" s="18" t="s">
        <v>79</v>
      </c>
      <c r="D52" s="4">
        <v>329.63999999999999</v>
      </c>
      <c r="E52" s="1" t="s">
        <v>80</v>
      </c>
      <c r="F52" s="20">
        <f t="shared" si="0"/>
        <v>54940.62000000001</v>
      </c>
    </row>
    <row r="53" s="7" customFormat="1">
      <c r="A53" s="18">
        <v>45821</v>
      </c>
      <c r="B53" s="18" t="s">
        <v>81</v>
      </c>
      <c r="C53" s="3"/>
      <c r="D53" s="4">
        <v>120</v>
      </c>
      <c r="E53" s="1" t="s">
        <v>82</v>
      </c>
      <c r="F53" s="20">
        <f t="shared" si="0"/>
        <v>54820.62000000001</v>
      </c>
      <c r="J53" s="38"/>
      <c r="K53" s="38"/>
      <c r="L53" s="38"/>
      <c r="M53" s="38"/>
    </row>
    <row r="54">
      <c r="A54" s="18">
        <v>45824</v>
      </c>
      <c r="B54" s="2" t="s">
        <v>83</v>
      </c>
      <c r="D54" s="4">
        <v>98.870000000000005</v>
      </c>
      <c r="E54" s="1" t="s">
        <v>58</v>
      </c>
      <c r="F54" s="20">
        <f t="shared" si="0"/>
        <v>54721.750000000007</v>
      </c>
    </row>
    <row r="55">
      <c r="A55" s="18">
        <v>45832</v>
      </c>
      <c r="B55" s="2" t="s">
        <v>84</v>
      </c>
      <c r="D55" s="4">
        <v>25.039999999999999</v>
      </c>
      <c r="E55" s="1" t="s">
        <v>10</v>
      </c>
      <c r="F55" s="20">
        <f t="shared" si="0"/>
        <v>54696.710000000006</v>
      </c>
    </row>
    <row r="56">
      <c r="A56" s="18">
        <v>45835</v>
      </c>
      <c r="B56" s="2" t="s">
        <v>26</v>
      </c>
      <c r="D56" s="4">
        <v>29.739999999999998</v>
      </c>
      <c r="E56" s="1" t="s">
        <v>68</v>
      </c>
      <c r="F56" s="20">
        <f t="shared" si="0"/>
        <v>54666.970000000008</v>
      </c>
    </row>
    <row r="57">
      <c r="A57" s="18">
        <v>45835</v>
      </c>
      <c r="B57" s="2" t="s">
        <v>14</v>
      </c>
      <c r="C57" s="3">
        <v>168</v>
      </c>
      <c r="E57" s="1" t="s">
        <v>25</v>
      </c>
      <c r="F57" s="20">
        <f t="shared" ref="F57:F58" si="1">F56+C57</f>
        <v>54834.970000000008</v>
      </c>
    </row>
    <row r="58">
      <c r="A58" s="18">
        <v>45838</v>
      </c>
      <c r="B58" s="2" t="s">
        <v>14</v>
      </c>
      <c r="C58" s="3">
        <v>682.5</v>
      </c>
      <c r="E58" s="39" t="s">
        <v>85</v>
      </c>
      <c r="F58" s="20">
        <f t="shared" si="1"/>
        <v>55517.470000000008</v>
      </c>
    </row>
    <row r="59">
      <c r="A59" s="18">
        <v>45839</v>
      </c>
      <c r="B59" s="2" t="s">
        <v>86</v>
      </c>
      <c r="D59" s="4">
        <v>100</v>
      </c>
      <c r="E59" s="1" t="s">
        <v>87</v>
      </c>
      <c r="F59" s="20">
        <f t="shared" ref="F59:F61" si="2">F58-D59</f>
        <v>55417.470000000008</v>
      </c>
    </row>
    <row r="60">
      <c r="A60" s="18">
        <v>45840</v>
      </c>
      <c r="B60" s="2" t="s">
        <v>83</v>
      </c>
      <c r="D60" s="4">
        <v>116.65000000000001</v>
      </c>
      <c r="E60" s="1" t="s">
        <v>33</v>
      </c>
      <c r="F60" s="20">
        <f t="shared" si="2"/>
        <v>55300.820000000007</v>
      </c>
    </row>
    <row r="61">
      <c r="A61" s="18">
        <v>45841</v>
      </c>
      <c r="B61" s="2" t="s">
        <v>26</v>
      </c>
      <c r="D61" s="4">
        <v>14.619999999999999</v>
      </c>
      <c r="E61" s="1" t="s">
        <v>27</v>
      </c>
      <c r="F61" s="25">
        <f t="shared" si="2"/>
        <v>55286.200000000004</v>
      </c>
    </row>
    <row r="62">
      <c r="A62" s="18"/>
      <c r="B62" s="40"/>
      <c r="C62" s="32"/>
      <c r="D62" s="33"/>
      <c r="E62" s="41"/>
      <c r="F62" s="42"/>
    </row>
    <row r="63" s="34" customFormat="1">
      <c r="A63" s="43" t="s">
        <v>36</v>
      </c>
      <c r="B63" s="44"/>
      <c r="C63" s="45">
        <f>SUM((C49:C61))</f>
        <v>850.5</v>
      </c>
      <c r="D63" s="46">
        <f>SUM((D49:D61))</f>
        <v>1039.6799999999998</v>
      </c>
      <c r="E63" s="34"/>
      <c r="F63" s="47"/>
      <c r="H63" s="34"/>
      <c r="J63" s="34"/>
      <c r="K63" s="34"/>
      <c r="L63" s="34"/>
      <c r="M63" s="34"/>
      <c r="IW63" s="34"/>
      <c r="IX63" s="34"/>
      <c r="IZ63" s="34"/>
      <c r="JA63" s="34"/>
      <c r="JB63" s="34"/>
      <c r="JD63" s="34"/>
      <c r="SS63" s="34"/>
      <c r="ST63" s="34"/>
      <c r="SV63" s="34"/>
      <c r="SW63" s="34"/>
      <c r="SX63" s="34"/>
      <c r="SZ63" s="34"/>
      <c r="ACO63" s="34"/>
      <c r="ACP63" s="34"/>
      <c r="ACR63" s="34"/>
      <c r="ACS63" s="34"/>
      <c r="ACT63" s="34"/>
      <c r="ACV63" s="34"/>
      <c r="AMK63" s="34"/>
      <c r="AML63" s="34"/>
      <c r="AMN63" s="34"/>
      <c r="AMO63" s="34"/>
      <c r="AMP63" s="34"/>
      <c r="AMR63" s="34"/>
      <c r="AWG63" s="34"/>
      <c r="AWH63" s="34"/>
      <c r="AWJ63" s="34"/>
      <c r="AWK63" s="34"/>
      <c r="AWL63" s="34"/>
      <c r="AWN63" s="34"/>
      <c r="BGC63" s="34"/>
      <c r="BGD63" s="34"/>
      <c r="BGF63" s="34"/>
      <c r="BGG63" s="34"/>
      <c r="BGH63" s="34"/>
      <c r="BGJ63" s="34"/>
      <c r="BPY63" s="34"/>
      <c r="BPZ63" s="34"/>
      <c r="BQB63" s="34"/>
      <c r="BQC63" s="34"/>
      <c r="BQD63" s="34"/>
      <c r="BQF63" s="34"/>
      <c r="BZU63" s="34"/>
      <c r="BZV63" s="34"/>
      <c r="BZX63" s="34"/>
      <c r="BZY63" s="34"/>
      <c r="BZZ63" s="34"/>
      <c r="CAB63" s="34"/>
      <c r="CJQ63" s="34"/>
      <c r="CJR63" s="34"/>
      <c r="CJT63" s="34"/>
      <c r="CJU63" s="34"/>
      <c r="CJV63" s="34"/>
      <c r="CJX63" s="34"/>
      <c r="CTM63" s="34"/>
      <c r="CTN63" s="34"/>
      <c r="CTP63" s="34"/>
      <c r="CTQ63" s="34"/>
      <c r="CTR63" s="34"/>
      <c r="CTT63" s="34"/>
      <c r="DDI63" s="34"/>
      <c r="DDJ63" s="34"/>
      <c r="DDL63" s="34"/>
      <c r="DDM63" s="34"/>
      <c r="DDN63" s="34"/>
      <c r="DDP63" s="34"/>
      <c r="DNE63" s="34"/>
      <c r="DNF63" s="34"/>
      <c r="DNH63" s="34"/>
      <c r="DNI63" s="34"/>
      <c r="DNJ63" s="34"/>
      <c r="DNL63" s="34"/>
      <c r="DXA63" s="34"/>
      <c r="DXB63" s="34"/>
      <c r="DXD63" s="34"/>
      <c r="DXE63" s="34"/>
      <c r="DXF63" s="34"/>
      <c r="DXH63" s="34"/>
      <c r="EGW63" s="34"/>
      <c r="EGX63" s="34"/>
      <c r="EGZ63" s="34"/>
      <c r="EHA63" s="34"/>
      <c r="EHB63" s="34"/>
      <c r="EHD63" s="34"/>
      <c r="EQS63" s="34"/>
      <c r="EQT63" s="34"/>
      <c r="EQV63" s="34"/>
      <c r="EQW63" s="34"/>
      <c r="EQX63" s="34"/>
      <c r="EQZ63" s="34"/>
      <c r="FAO63" s="34"/>
      <c r="FAP63" s="34"/>
      <c r="FAR63" s="34"/>
      <c r="FAS63" s="34"/>
      <c r="FAT63" s="34"/>
      <c r="FAV63" s="34"/>
      <c r="FKK63" s="34"/>
      <c r="FKL63" s="34"/>
      <c r="FKN63" s="34"/>
      <c r="FKO63" s="34"/>
      <c r="FKP63" s="34"/>
      <c r="FKR63" s="34"/>
      <c r="FUG63" s="34"/>
      <c r="FUH63" s="34"/>
      <c r="FUJ63" s="34"/>
      <c r="FUK63" s="34"/>
      <c r="FUL63" s="34"/>
      <c r="FUN63" s="34"/>
      <c r="GEC63" s="34"/>
      <c r="GED63" s="34"/>
      <c r="GEF63" s="34"/>
      <c r="GEG63" s="34"/>
      <c r="GEH63" s="34"/>
      <c r="GEJ63" s="34"/>
      <c r="GNY63" s="34"/>
      <c r="GNZ63" s="34"/>
      <c r="GOB63" s="34"/>
      <c r="GOC63" s="34"/>
      <c r="GOD63" s="34"/>
      <c r="GOF63" s="34"/>
      <c r="GXU63" s="34"/>
      <c r="GXV63" s="34"/>
      <c r="GXX63" s="34"/>
      <c r="GXY63" s="34"/>
      <c r="GXZ63" s="34"/>
      <c r="GYB63" s="34"/>
      <c r="HHQ63" s="34"/>
      <c r="HHR63" s="34"/>
      <c r="HHT63" s="34"/>
      <c r="HHU63" s="34"/>
      <c r="HHV63" s="34"/>
      <c r="HHX63" s="34"/>
      <c r="HRM63" s="34"/>
      <c r="HRN63" s="34"/>
      <c r="HRP63" s="34"/>
      <c r="HRQ63" s="34"/>
      <c r="HRR63" s="34"/>
      <c r="HRT63" s="34"/>
      <c r="IBI63" s="34"/>
      <c r="IBJ63" s="34"/>
      <c r="IBL63" s="34"/>
      <c r="IBM63" s="34"/>
      <c r="IBN63" s="34"/>
      <c r="IBP63" s="34"/>
      <c r="ILE63" s="34"/>
      <c r="ILF63" s="34"/>
      <c r="ILH63" s="34"/>
      <c r="ILI63" s="34"/>
      <c r="ILJ63" s="34"/>
      <c r="ILL63" s="34"/>
      <c r="IVA63" s="34"/>
      <c r="IVB63" s="34"/>
      <c r="IVD63" s="34"/>
      <c r="IVE63" s="34"/>
      <c r="IVF63" s="34"/>
      <c r="IVH63" s="34"/>
      <c r="JEW63" s="34"/>
      <c r="JEX63" s="34"/>
      <c r="JEZ63" s="34"/>
      <c r="JFA63" s="34"/>
      <c r="JFB63" s="34"/>
      <c r="JFD63" s="34"/>
      <c r="JOS63" s="34"/>
      <c r="JOT63" s="34"/>
      <c r="JOV63" s="34"/>
      <c r="JOW63" s="34"/>
      <c r="JOX63" s="34"/>
      <c r="JOZ63" s="34"/>
      <c r="JYO63" s="34"/>
      <c r="JYP63" s="34"/>
      <c r="JYR63" s="34"/>
      <c r="JYS63" s="34"/>
      <c r="JYT63" s="34"/>
      <c r="JYV63" s="34"/>
      <c r="KIK63" s="34"/>
      <c r="KIL63" s="34"/>
      <c r="KIN63" s="34"/>
      <c r="KIO63" s="34"/>
      <c r="KIP63" s="34"/>
      <c r="KIR63" s="34"/>
      <c r="KSG63" s="34"/>
      <c r="KSH63" s="34"/>
      <c r="KSJ63" s="34"/>
      <c r="KSK63" s="34"/>
      <c r="KSL63" s="34"/>
      <c r="KSN63" s="34"/>
      <c r="LCC63" s="34"/>
      <c r="LCD63" s="34"/>
      <c r="LCF63" s="34"/>
      <c r="LCG63" s="34"/>
      <c r="LCH63" s="34"/>
      <c r="LCJ63" s="34"/>
      <c r="LLY63" s="34"/>
      <c r="LLZ63" s="34"/>
      <c r="LMB63" s="34"/>
      <c r="LMC63" s="34"/>
      <c r="LMD63" s="34"/>
      <c r="LMF63" s="34"/>
      <c r="LVU63" s="34"/>
      <c r="LVV63" s="34"/>
      <c r="LVX63" s="34"/>
      <c r="LVY63" s="34"/>
      <c r="LVZ63" s="34"/>
      <c r="LWB63" s="34"/>
      <c r="MFQ63" s="34"/>
      <c r="MFR63" s="34"/>
      <c r="MFT63" s="34"/>
      <c r="MFU63" s="34"/>
      <c r="MFV63" s="34"/>
      <c r="MFX63" s="34"/>
      <c r="MPM63" s="34"/>
      <c r="MPN63" s="34"/>
      <c r="MPP63" s="34"/>
      <c r="MPQ63" s="34"/>
      <c r="MPR63" s="34"/>
      <c r="MPT63" s="34"/>
      <c r="MZI63" s="34"/>
      <c r="MZJ63" s="34"/>
      <c r="MZL63" s="34"/>
      <c r="MZM63" s="34"/>
      <c r="MZN63" s="34"/>
      <c r="MZP63" s="34"/>
      <c r="NJE63" s="34"/>
      <c r="NJF63" s="34"/>
      <c r="NJH63" s="34"/>
      <c r="NJI63" s="34"/>
      <c r="NJJ63" s="34"/>
      <c r="NJL63" s="34"/>
      <c r="NTA63" s="34"/>
      <c r="NTB63" s="34"/>
      <c r="NTD63" s="34"/>
      <c r="NTE63" s="34"/>
      <c r="NTF63" s="34"/>
      <c r="NTH63" s="34"/>
      <c r="OCW63" s="34"/>
      <c r="OCX63" s="34"/>
      <c r="OCZ63" s="34"/>
      <c r="ODA63" s="34"/>
      <c r="ODB63" s="34"/>
      <c r="ODD63" s="34"/>
      <c r="OMS63" s="34"/>
      <c r="OMT63" s="34"/>
      <c r="OMV63" s="34"/>
      <c r="OMW63" s="34"/>
      <c r="OMX63" s="34"/>
      <c r="OMZ63" s="34"/>
      <c r="OWO63" s="34"/>
      <c r="OWP63" s="34"/>
      <c r="OWR63" s="34"/>
      <c r="OWS63" s="34"/>
      <c r="OWT63" s="34"/>
      <c r="OWV63" s="34"/>
      <c r="PGK63" s="34"/>
      <c r="PGL63" s="34"/>
      <c r="PGN63" s="34"/>
      <c r="PGO63" s="34"/>
      <c r="PGP63" s="34"/>
      <c r="PGR63" s="34"/>
      <c r="PQG63" s="34"/>
      <c r="PQH63" s="34"/>
      <c r="PQJ63" s="34"/>
      <c r="PQK63" s="34"/>
      <c r="PQL63" s="34"/>
      <c r="PQN63" s="34"/>
      <c r="QAC63" s="34"/>
      <c r="QAD63" s="34"/>
      <c r="QAF63" s="34"/>
      <c r="QAG63" s="34"/>
      <c r="QAH63" s="34"/>
      <c r="QAJ63" s="34"/>
      <c r="QJY63" s="34"/>
      <c r="QJZ63" s="34"/>
      <c r="QKB63" s="34"/>
      <c r="QKC63" s="34"/>
      <c r="QKD63" s="34"/>
      <c r="QKF63" s="34"/>
      <c r="QTU63" s="34"/>
      <c r="QTV63" s="34"/>
      <c r="QTX63" s="34"/>
      <c r="QTY63" s="34"/>
      <c r="QTZ63" s="34"/>
      <c r="QUB63" s="34"/>
      <c r="RDQ63" s="34"/>
      <c r="RDR63" s="34"/>
      <c r="RDT63" s="34"/>
      <c r="RDU63" s="34"/>
      <c r="RDV63" s="34"/>
      <c r="RDX63" s="34"/>
      <c r="RNM63" s="34"/>
      <c r="RNN63" s="34"/>
      <c r="RNP63" s="34"/>
      <c r="RNQ63" s="34"/>
      <c r="RNR63" s="34"/>
      <c r="RNT63" s="34"/>
      <c r="RXI63" s="34"/>
      <c r="RXJ63" s="34"/>
      <c r="RXL63" s="34"/>
      <c r="RXM63" s="34"/>
      <c r="RXN63" s="34"/>
      <c r="RXP63" s="34"/>
      <c r="SHE63" s="34"/>
      <c r="SHF63" s="34"/>
      <c r="SHH63" s="34"/>
      <c r="SHI63" s="34"/>
      <c r="SHJ63" s="34"/>
      <c r="SHL63" s="34"/>
      <c r="SRA63" s="34"/>
      <c r="SRB63" s="34"/>
      <c r="SRD63" s="34"/>
      <c r="SRE63" s="34"/>
      <c r="SRF63" s="34"/>
      <c r="SRH63" s="34"/>
      <c r="TAW63" s="34"/>
      <c r="TAX63" s="34"/>
      <c r="TAZ63" s="34"/>
      <c r="TBA63" s="34"/>
      <c r="TBB63" s="34"/>
      <c r="TBD63" s="34"/>
      <c r="TKS63" s="34"/>
      <c r="TKT63" s="34"/>
      <c r="TKV63" s="34"/>
      <c r="TKW63" s="34"/>
      <c r="TKX63" s="34"/>
      <c r="TKZ63" s="34"/>
      <c r="TUO63" s="34"/>
      <c r="TUP63" s="34"/>
      <c r="TUR63" s="34"/>
      <c r="TUS63" s="34"/>
      <c r="TUT63" s="34"/>
      <c r="TUV63" s="34"/>
      <c r="UEK63" s="34"/>
      <c r="UEL63" s="34"/>
      <c r="UEN63" s="34"/>
      <c r="UEO63" s="34"/>
      <c r="UEP63" s="34"/>
      <c r="UER63" s="34"/>
      <c r="UOG63" s="34"/>
      <c r="UOH63" s="34"/>
      <c r="UOJ63" s="34"/>
      <c r="UOK63" s="34"/>
      <c r="UOL63" s="34"/>
      <c r="UON63" s="34"/>
      <c r="UYC63" s="34"/>
      <c r="UYD63" s="34"/>
      <c r="UYF63" s="34"/>
      <c r="UYG63" s="34"/>
      <c r="UYH63" s="34"/>
      <c r="UYJ63" s="34"/>
      <c r="VHY63" s="34"/>
      <c r="VHZ63" s="34"/>
      <c r="VIB63" s="34"/>
      <c r="VIC63" s="34"/>
      <c r="VID63" s="34"/>
      <c r="VIF63" s="34"/>
      <c r="VRU63" s="34"/>
      <c r="VRV63" s="34"/>
      <c r="VRX63" s="34"/>
      <c r="VRY63" s="34"/>
      <c r="VRZ63" s="34"/>
      <c r="VSB63" s="34"/>
      <c r="WBQ63" s="34"/>
      <c r="WBR63" s="34"/>
      <c r="WBT63" s="34"/>
      <c r="WBU63" s="34"/>
      <c r="WBV63" s="34"/>
      <c r="WBX63" s="34"/>
      <c r="WLM63" s="34"/>
      <c r="WLN63" s="34"/>
      <c r="WLP63" s="34"/>
      <c r="WLQ63" s="34"/>
      <c r="WLR63" s="34"/>
      <c r="WLT63" s="34"/>
      <c r="WVI63" s="34"/>
      <c r="WVJ63" s="34"/>
      <c r="WVL63" s="34"/>
      <c r="WVM63" s="34"/>
      <c r="WVN63" s="34"/>
      <c r="WVP63" s="34"/>
    </row>
    <row r="64">
      <c r="A64" s="18"/>
      <c r="B64" s="2"/>
      <c r="C64" s="3"/>
      <c r="D64" s="4"/>
      <c r="E64" s="1"/>
      <c r="F64" s="11"/>
    </row>
    <row r="65">
      <c r="A65" s="37"/>
      <c r="B65" s="8"/>
      <c r="C65" s="9"/>
      <c r="D65" s="10"/>
      <c r="E65" s="7"/>
      <c r="F65" s="11"/>
    </row>
    <row r="66">
      <c r="A66" s="19"/>
      <c r="H66" s="7"/>
    </row>
    <row r="68">
      <c r="A68" s="12">
        <v>45839</v>
      </c>
      <c r="B68" s="13"/>
      <c r="C68" s="14"/>
      <c r="D68" s="15"/>
      <c r="E68" s="7" t="s">
        <v>8</v>
      </c>
      <c r="F68" s="17">
        <f>F61</f>
        <v>55286.200000000004</v>
      </c>
    </row>
    <row r="69">
      <c r="A69" s="48">
        <v>45845</v>
      </c>
      <c r="B69" s="2" t="s">
        <v>14</v>
      </c>
      <c r="C69" s="3">
        <v>40</v>
      </c>
      <c r="E69" s="1" t="s">
        <v>88</v>
      </c>
      <c r="F69" s="5">
        <f t="shared" ref="F69:F70" si="3">F68+C69</f>
        <v>55326.200000000004</v>
      </c>
    </row>
    <row r="70">
      <c r="A70" s="48">
        <v>45845</v>
      </c>
      <c r="B70" s="48" t="s">
        <v>14</v>
      </c>
      <c r="C70" s="3">
        <v>40</v>
      </c>
      <c r="E70" s="1" t="s">
        <v>88</v>
      </c>
      <c r="F70" s="5">
        <f t="shared" si="3"/>
        <v>55366.200000000004</v>
      </c>
    </row>
    <row r="71">
      <c r="A71" s="48">
        <v>45846</v>
      </c>
      <c r="B71" s="2" t="s">
        <v>89</v>
      </c>
      <c r="D71" s="4">
        <v>90</v>
      </c>
      <c r="E71" s="1" t="s">
        <v>90</v>
      </c>
      <c r="F71" s="5">
        <f t="shared" ref="F71:F79" si="4">F70-D71</f>
        <v>55276.200000000004</v>
      </c>
    </row>
    <row r="72">
      <c r="A72" s="48">
        <v>45847</v>
      </c>
      <c r="B72" s="2" t="s">
        <v>91</v>
      </c>
      <c r="D72" s="4">
        <v>82.200000000000003</v>
      </c>
      <c r="E72" s="1" t="s">
        <v>92</v>
      </c>
      <c r="F72" s="5">
        <f t="shared" si="4"/>
        <v>55194.000000000007</v>
      </c>
    </row>
    <row r="73">
      <c r="A73" s="48">
        <v>45848</v>
      </c>
      <c r="B73" s="2" t="s">
        <v>93</v>
      </c>
      <c r="D73" s="4">
        <v>329.63999999999999</v>
      </c>
      <c r="E73" s="1" t="s">
        <v>94</v>
      </c>
      <c r="F73" s="5">
        <f t="shared" si="4"/>
        <v>54864.360000000008</v>
      </c>
    </row>
    <row r="74">
      <c r="A74" s="48">
        <v>45853</v>
      </c>
      <c r="B74" s="2" t="s">
        <v>95</v>
      </c>
      <c r="D74" s="4">
        <v>373.18000000000001</v>
      </c>
      <c r="E74" s="1" t="s">
        <v>96</v>
      </c>
      <c r="F74" s="5">
        <f t="shared" si="4"/>
        <v>54491.180000000008</v>
      </c>
    </row>
    <row r="75" s="7" customFormat="1">
      <c r="A75" s="48">
        <v>45853</v>
      </c>
      <c r="B75" s="2" t="s">
        <v>97</v>
      </c>
      <c r="C75" s="3"/>
      <c r="D75" s="4">
        <v>100</v>
      </c>
      <c r="E75" s="1" t="s">
        <v>98</v>
      </c>
      <c r="F75" s="5">
        <f t="shared" si="4"/>
        <v>54391.180000000008</v>
      </c>
      <c r="J75" s="38"/>
      <c r="K75" s="38"/>
      <c r="L75" s="38"/>
      <c r="M75" s="38"/>
    </row>
    <row r="76">
      <c r="A76" s="48">
        <v>45853</v>
      </c>
      <c r="B76" s="2" t="s">
        <v>57</v>
      </c>
      <c r="D76" s="4">
        <v>98.870000000000005</v>
      </c>
      <c r="E76" s="1" t="s">
        <v>58</v>
      </c>
      <c r="F76" s="5">
        <f t="shared" si="4"/>
        <v>54292.310000000005</v>
      </c>
    </row>
    <row r="77">
      <c r="A77" s="48">
        <v>45862</v>
      </c>
      <c r="B77" s="2" t="s">
        <v>99</v>
      </c>
      <c r="D77" s="49">
        <v>23868</v>
      </c>
      <c r="E77" s="1" t="s">
        <v>100</v>
      </c>
      <c r="F77" s="5">
        <f t="shared" si="4"/>
        <v>30424.310000000005</v>
      </c>
      <c r="H77" s="7"/>
    </row>
    <row r="78">
      <c r="A78" s="48">
        <v>45866</v>
      </c>
      <c r="B78" s="2" t="s">
        <v>101</v>
      </c>
      <c r="C78" s="32"/>
      <c r="D78" s="33">
        <v>689.12</v>
      </c>
      <c r="E78" s="41" t="s">
        <v>54</v>
      </c>
      <c r="F78" s="5">
        <f t="shared" si="4"/>
        <v>29735.190000000006</v>
      </c>
    </row>
    <row r="79">
      <c r="A79" s="48">
        <v>45866</v>
      </c>
      <c r="B79" s="2" t="s">
        <v>67</v>
      </c>
      <c r="D79" s="4">
        <v>29.510000000000002</v>
      </c>
      <c r="E79" s="1" t="s">
        <v>27</v>
      </c>
      <c r="F79" s="5">
        <f t="shared" si="4"/>
        <v>29705.680000000008</v>
      </c>
    </row>
    <row r="80">
      <c r="A80" s="48">
        <v>45868</v>
      </c>
      <c r="B80" s="2" t="s">
        <v>14</v>
      </c>
      <c r="C80" s="3">
        <v>682.5</v>
      </c>
      <c r="E80" s="1" t="s">
        <v>88</v>
      </c>
      <c r="F80" s="5">
        <f>F79+C80</f>
        <v>30388.180000000008</v>
      </c>
    </row>
    <row r="81">
      <c r="A81" s="48">
        <v>45868</v>
      </c>
      <c r="B81" s="2" t="s">
        <v>102</v>
      </c>
      <c r="D81" s="4">
        <v>705</v>
      </c>
      <c r="E81" s="1" t="s">
        <v>103</v>
      </c>
      <c r="F81" s="5">
        <f t="shared" ref="F81:F82" si="5">F80-D81</f>
        <v>29683.180000000008</v>
      </c>
    </row>
    <row r="82">
      <c r="A82" s="48">
        <v>45868</v>
      </c>
      <c r="B82" s="2" t="s">
        <v>67</v>
      </c>
      <c r="D82" s="4">
        <v>14.34</v>
      </c>
      <c r="E82" s="1" t="s">
        <v>104</v>
      </c>
      <c r="F82" s="5">
        <f t="shared" si="5"/>
        <v>29668.840000000007</v>
      </c>
    </row>
    <row r="83">
      <c r="A83" s="48">
        <v>45869</v>
      </c>
      <c r="B83" s="2" t="s">
        <v>105</v>
      </c>
      <c r="C83" s="3">
        <v>1361.9400000000001</v>
      </c>
      <c r="E83" s="1" t="s">
        <v>106</v>
      </c>
      <c r="F83" s="5">
        <f t="shared" ref="F83:F85" si="6">F82+C83</f>
        <v>31030.780000000006</v>
      </c>
    </row>
    <row r="84">
      <c r="A84" s="48">
        <v>45870</v>
      </c>
      <c r="B84" s="2" t="s">
        <v>14</v>
      </c>
      <c r="C84" s="3">
        <v>210</v>
      </c>
      <c r="D84" s="4"/>
      <c r="E84" s="1" t="s">
        <v>107</v>
      </c>
      <c r="F84" s="5">
        <f t="shared" si="6"/>
        <v>31240.780000000006</v>
      </c>
    </row>
    <row r="85">
      <c r="A85" s="48">
        <v>45870</v>
      </c>
      <c r="B85" s="2" t="s">
        <v>14</v>
      </c>
      <c r="C85" s="3">
        <v>210</v>
      </c>
      <c r="E85" s="1" t="s">
        <v>108</v>
      </c>
      <c r="F85" s="5">
        <f t="shared" si="6"/>
        <v>31450.780000000006</v>
      </c>
    </row>
    <row r="86">
      <c r="A86" s="48">
        <v>45870</v>
      </c>
      <c r="B86" s="2" t="s">
        <v>57</v>
      </c>
      <c r="D86" s="4">
        <v>105</v>
      </c>
      <c r="E86" s="1" t="s">
        <v>33</v>
      </c>
      <c r="F86" s="36">
        <f>F85-D86</f>
        <v>31345.780000000006</v>
      </c>
    </row>
    <row r="87">
      <c r="A87" s="48"/>
      <c r="B87" s="2"/>
      <c r="D87" s="4"/>
      <c r="E87" s="1"/>
      <c r="F87" s="5"/>
    </row>
    <row r="88">
      <c r="A88" s="48"/>
      <c r="F88" s="36"/>
    </row>
    <row r="89">
      <c r="A89" s="37" t="s">
        <v>36</v>
      </c>
      <c r="B89" s="8"/>
      <c r="C89" s="9">
        <f>SUM(C69:C88)</f>
        <v>2544.4400000000001</v>
      </c>
      <c r="D89" s="10">
        <f>SUM(D69:D88)</f>
        <v>26484.859999999997</v>
      </c>
      <c r="E89" s="7"/>
      <c r="F89" s="11"/>
    </row>
    <row r="90">
      <c r="A90" s="19"/>
      <c r="C90" s="3"/>
      <c r="D90" s="4"/>
    </row>
    <row r="92">
      <c r="A92" s="12">
        <v>45870</v>
      </c>
      <c r="B92" s="13"/>
      <c r="C92" s="14"/>
      <c r="D92" s="15"/>
      <c r="E92" s="7" t="s">
        <v>8</v>
      </c>
      <c r="F92" s="17">
        <f>F86</f>
        <v>31345.780000000006</v>
      </c>
    </row>
    <row r="93">
      <c r="A93" s="50">
        <v>45875</v>
      </c>
      <c r="B93" s="2" t="s">
        <v>109</v>
      </c>
      <c r="D93" s="4">
        <v>150</v>
      </c>
      <c r="E93" s="1" t="s">
        <v>110</v>
      </c>
      <c r="F93" s="5">
        <f t="shared" ref="F93:F99" si="7">F92-D93</f>
        <v>31195.780000000006</v>
      </c>
      <c r="H93" s="7"/>
    </row>
    <row r="94">
      <c r="A94" s="50">
        <v>45882</v>
      </c>
      <c r="B94" s="2" t="s">
        <v>111</v>
      </c>
      <c r="D94" s="4">
        <v>60</v>
      </c>
      <c r="E94" s="1" t="s">
        <v>112</v>
      </c>
      <c r="F94" s="5">
        <f t="shared" si="7"/>
        <v>31135.780000000006</v>
      </c>
    </row>
    <row r="95">
      <c r="A95" s="50">
        <v>45883</v>
      </c>
      <c r="B95" s="2" t="s">
        <v>113</v>
      </c>
      <c r="D95" s="4">
        <v>60</v>
      </c>
      <c r="E95" s="1" t="s">
        <v>114</v>
      </c>
      <c r="F95" s="5">
        <f t="shared" si="7"/>
        <v>31075.780000000006</v>
      </c>
    </row>
    <row r="96">
      <c r="A96" s="50">
        <v>45884</v>
      </c>
      <c r="B96" s="2" t="s">
        <v>115</v>
      </c>
      <c r="D96" s="4">
        <v>100.15000000000001</v>
      </c>
      <c r="E96" s="1" t="s">
        <v>116</v>
      </c>
      <c r="F96" s="5">
        <f t="shared" si="7"/>
        <v>30975.630000000005</v>
      </c>
    </row>
    <row r="97">
      <c r="A97" s="50">
        <v>45884</v>
      </c>
      <c r="B97" s="2" t="s">
        <v>117</v>
      </c>
      <c r="D97" s="4">
        <v>300</v>
      </c>
      <c r="E97" s="1" t="s">
        <v>118</v>
      </c>
      <c r="F97" s="5">
        <f t="shared" si="7"/>
        <v>30675.630000000005</v>
      </c>
    </row>
    <row r="98">
      <c r="A98" s="50">
        <v>45884</v>
      </c>
      <c r="B98" s="2" t="s">
        <v>119</v>
      </c>
      <c r="C98" s="3"/>
      <c r="D98" s="4">
        <v>90</v>
      </c>
      <c r="E98" s="1" t="s">
        <v>120</v>
      </c>
      <c r="F98" s="5">
        <f t="shared" si="7"/>
        <v>30585.630000000005</v>
      </c>
    </row>
    <row r="99" s="7" customFormat="1">
      <c r="A99" s="50">
        <v>45884</v>
      </c>
      <c r="B99" s="40" t="s">
        <v>57</v>
      </c>
      <c r="C99" s="3"/>
      <c r="D99" s="4">
        <v>98.870000000000005</v>
      </c>
      <c r="E99" s="1" t="s">
        <v>58</v>
      </c>
      <c r="F99" s="5">
        <f t="shared" si="7"/>
        <v>30486.760000000006</v>
      </c>
      <c r="J99" s="38"/>
      <c r="K99" s="38"/>
      <c r="L99" s="38"/>
      <c r="M99" s="38"/>
    </row>
    <row r="100">
      <c r="A100" s="50">
        <v>45888</v>
      </c>
      <c r="B100" s="2" t="s">
        <v>121</v>
      </c>
      <c r="D100" s="49">
        <v>25000</v>
      </c>
      <c r="E100" s="1" t="s">
        <v>122</v>
      </c>
      <c r="F100" s="5">
        <f>F99-D100</f>
        <v>5486.7600000000057</v>
      </c>
    </row>
    <row r="101">
      <c r="A101" s="50">
        <v>45889</v>
      </c>
      <c r="B101" s="2" t="s">
        <v>101</v>
      </c>
      <c r="D101" s="4">
        <v>512.16999999999996</v>
      </c>
      <c r="E101" s="1" t="s">
        <v>54</v>
      </c>
      <c r="F101" s="5">
        <f t="shared" ref="F101:F104" si="8">F100-D101</f>
        <v>4974.5900000000056</v>
      </c>
    </row>
    <row r="102">
      <c r="A102" s="50">
        <v>45890</v>
      </c>
      <c r="B102" s="2" t="s">
        <v>67</v>
      </c>
      <c r="D102" s="4">
        <v>29.739999999999998</v>
      </c>
      <c r="E102" s="1" t="s">
        <v>27</v>
      </c>
      <c r="F102" s="5">
        <f t="shared" si="8"/>
        <v>4944.8500000000058</v>
      </c>
    </row>
    <row r="103">
      <c r="A103" s="50">
        <v>45901</v>
      </c>
      <c r="B103" s="2" t="s">
        <v>57</v>
      </c>
      <c r="D103" s="4">
        <v>105</v>
      </c>
      <c r="E103" s="1" t="s">
        <v>33</v>
      </c>
      <c r="F103" s="5">
        <f t="shared" si="8"/>
        <v>4839.8500000000058</v>
      </c>
      <c r="H103" s="34"/>
    </row>
    <row r="104">
      <c r="A104" s="50">
        <v>45902</v>
      </c>
      <c r="B104" s="2" t="s">
        <v>123</v>
      </c>
      <c r="D104" s="4">
        <v>20</v>
      </c>
      <c r="E104" s="1" t="s">
        <v>124</v>
      </c>
      <c r="F104" s="36">
        <f t="shared" si="8"/>
        <v>4819.8500000000058</v>
      </c>
    </row>
    <row r="105">
      <c r="A105" s="37" t="s">
        <v>36</v>
      </c>
      <c r="B105" s="8"/>
      <c r="C105" s="9">
        <f>SUM(C92:C104)</f>
        <v>0</v>
      </c>
      <c r="D105" s="10">
        <f>SUM(D92:D104)</f>
        <v>26525.93</v>
      </c>
      <c r="E105" s="7"/>
      <c r="F105" s="11"/>
    </row>
    <row r="106">
      <c r="A106" s="19"/>
      <c r="C106" s="3"/>
      <c r="D106" s="4"/>
      <c r="F106" s="5"/>
    </row>
    <row r="107" ht="14.25">
      <c r="A107" s="2"/>
      <c r="B107" s="2"/>
      <c r="F107" s="5"/>
    </row>
    <row r="108">
      <c r="A108" s="12">
        <v>45901</v>
      </c>
      <c r="B108" s="13"/>
      <c r="C108" s="14"/>
      <c r="D108" s="15"/>
      <c r="E108" s="7" t="s">
        <v>8</v>
      </c>
      <c r="F108" s="17">
        <f>F104</f>
        <v>4819.8500000000058</v>
      </c>
    </row>
    <row r="109">
      <c r="A109" s="50">
        <v>45905</v>
      </c>
      <c r="B109" s="51" t="s">
        <v>67</v>
      </c>
      <c r="C109" s="3"/>
      <c r="D109" s="4">
        <v>14.619999999999999</v>
      </c>
      <c r="E109" s="1" t="s">
        <v>125</v>
      </c>
      <c r="F109" s="20">
        <f t="shared" ref="F109:F110" si="9">F108-D109</f>
        <v>4805.2300000000059</v>
      </c>
    </row>
    <row r="110">
      <c r="A110" s="50">
        <v>45915</v>
      </c>
      <c r="B110" s="2" t="s">
        <v>57</v>
      </c>
      <c r="D110" s="4">
        <v>98.870000000000005</v>
      </c>
      <c r="E110" s="1" t="s">
        <v>58</v>
      </c>
      <c r="F110" s="25">
        <f t="shared" si="9"/>
        <v>4706.360000000006</v>
      </c>
    </row>
    <row r="111">
      <c r="A111" s="50"/>
      <c r="B111" s="2"/>
      <c r="D111" s="4"/>
      <c r="E111" s="22"/>
      <c r="F111" s="52"/>
    </row>
    <row r="112">
      <c r="A112" s="8" t="s">
        <v>36</v>
      </c>
      <c r="B112" s="53"/>
      <c r="C112" s="9">
        <f>SUM(C109:C111)</f>
        <v>0</v>
      </c>
      <c r="D112" s="10">
        <f>SUM(D109:D111)</f>
        <v>113.49000000000001</v>
      </c>
      <c r="E112" s="54"/>
      <c r="F112" s="10"/>
    </row>
    <row r="113">
      <c r="A113" s="55"/>
      <c r="B113" s="55"/>
      <c r="C113" s="56"/>
      <c r="D113" s="57"/>
      <c r="E113" s="58"/>
      <c r="F113" s="57"/>
    </row>
    <row r="114">
      <c r="A114" s="12">
        <v>45931</v>
      </c>
      <c r="B114" s="13"/>
      <c r="C114" s="14"/>
      <c r="D114" s="15"/>
      <c r="E114" s="7" t="s">
        <v>8</v>
      </c>
      <c r="F114" s="17">
        <f>F110</f>
        <v>4706.360000000006</v>
      </c>
    </row>
    <row r="115">
      <c r="A115" s="50">
        <v>45931</v>
      </c>
      <c r="B115" s="2" t="s">
        <v>57</v>
      </c>
      <c r="C115" s="3"/>
      <c r="D115" s="4">
        <v>105</v>
      </c>
      <c r="E115" s="1" t="s">
        <v>33</v>
      </c>
      <c r="F115" s="20">
        <f t="shared" ref="F115:F118" si="10">F114-D115</f>
        <v>4601.360000000006</v>
      </c>
    </row>
    <row r="116">
      <c r="A116" s="50">
        <v>45932</v>
      </c>
      <c r="B116" s="51" t="s">
        <v>67</v>
      </c>
      <c r="C116" s="3"/>
      <c r="D116" s="4">
        <v>29.739999999999998</v>
      </c>
      <c r="E116" s="1" t="s">
        <v>126</v>
      </c>
      <c r="F116" s="20">
        <f t="shared" si="10"/>
        <v>4571.6200000000063</v>
      </c>
    </row>
    <row r="117">
      <c r="A117" s="50">
        <v>45936</v>
      </c>
      <c r="B117" s="51" t="s">
        <v>67</v>
      </c>
      <c r="C117" s="56"/>
      <c r="D117" s="57">
        <v>14.619999999999999</v>
      </c>
      <c r="E117" s="1" t="s">
        <v>125</v>
      </c>
      <c r="F117" s="20">
        <f t="shared" si="10"/>
        <v>4557.0000000000064</v>
      </c>
    </row>
    <row r="118">
      <c r="A118" s="50">
        <v>45945</v>
      </c>
      <c r="B118" s="51" t="s">
        <v>57</v>
      </c>
      <c r="C118" s="56"/>
      <c r="D118" s="57">
        <v>98.870000000000005</v>
      </c>
      <c r="E118" s="1" t="s">
        <v>58</v>
      </c>
      <c r="F118" s="25">
        <f t="shared" si="10"/>
        <v>4458.1300000000065</v>
      </c>
    </row>
    <row r="119">
      <c r="A119" s="8" t="s">
        <v>36</v>
      </c>
      <c r="B119" s="53"/>
      <c r="C119" s="9">
        <f>SUM(C115:C118)</f>
        <v>0</v>
      </c>
      <c r="D119" s="10">
        <f>SUM(D115:D118)</f>
        <v>248.23000000000002</v>
      </c>
      <c r="E119" s="54"/>
      <c r="F119" s="10"/>
    </row>
    <row r="120">
      <c r="A120" s="55"/>
      <c r="B120" s="55"/>
      <c r="C120" s="56"/>
      <c r="D120" s="57"/>
      <c r="E120" s="58"/>
      <c r="F120" s="57"/>
    </row>
    <row r="121">
      <c r="A121" s="55"/>
      <c r="B121" s="55"/>
      <c r="C121" s="56"/>
      <c r="D121" s="57"/>
      <c r="E121" s="58"/>
      <c r="F121" s="57"/>
      <c r="J121" s="6"/>
      <c r="K121" s="6"/>
      <c r="L121" s="6"/>
      <c r="M121" s="6"/>
    </row>
    <row r="122">
      <c r="A122" s="12">
        <v>45962</v>
      </c>
      <c r="B122" s="13"/>
      <c r="C122" s="14"/>
      <c r="D122" s="15"/>
      <c r="E122" s="7" t="s">
        <v>8</v>
      </c>
      <c r="F122" s="17">
        <f>F118</f>
        <v>4458.1300000000065</v>
      </c>
    </row>
    <row r="123">
      <c r="A123" s="50">
        <v>45964</v>
      </c>
      <c r="B123" s="2" t="s">
        <v>57</v>
      </c>
      <c r="C123" s="56"/>
      <c r="D123" s="57">
        <v>105</v>
      </c>
      <c r="E123" s="1" t="s">
        <v>33</v>
      </c>
      <c r="F123" s="52">
        <f t="shared" ref="F123:F124" si="11">F122-D123</f>
        <v>4353.1300000000065</v>
      </c>
      <c r="H123" s="7"/>
    </row>
    <row r="124">
      <c r="A124" s="50">
        <v>45978</v>
      </c>
      <c r="B124" s="2" t="s">
        <v>57</v>
      </c>
      <c r="C124" s="56"/>
      <c r="D124" s="57">
        <v>98.870000000000005</v>
      </c>
      <c r="E124" s="1" t="s">
        <v>58</v>
      </c>
      <c r="F124" s="59">
        <f t="shared" si="11"/>
        <v>4254.2600000000066</v>
      </c>
    </row>
    <row r="125">
      <c r="A125" s="50"/>
      <c r="B125" s="51"/>
      <c r="C125" s="56"/>
      <c r="D125" s="57"/>
      <c r="E125" s="22"/>
      <c r="F125" s="59"/>
    </row>
    <row r="126">
      <c r="A126" s="8" t="s">
        <v>36</v>
      </c>
      <c r="B126" s="53"/>
      <c r="C126" s="9">
        <f>SUM(C123:C125)</f>
        <v>0</v>
      </c>
      <c r="D126" s="10">
        <f>SUM(D123:D125)</f>
        <v>203.87</v>
      </c>
      <c r="E126" s="54"/>
      <c r="F126" s="11">
        <f>F124</f>
        <v>4254.2600000000066</v>
      </c>
      <c r="J126" s="6"/>
      <c r="K126" s="6"/>
      <c r="L126" s="6"/>
      <c r="M126" s="6"/>
    </row>
    <row r="127">
      <c r="A127" s="55"/>
      <c r="B127" s="55"/>
      <c r="C127" s="56"/>
      <c r="D127" s="57"/>
      <c r="E127" s="58"/>
      <c r="F127" s="57"/>
    </row>
    <row r="128" ht="14.25">
      <c r="A128" s="2"/>
      <c r="B128" s="2"/>
      <c r="C128" s="3"/>
      <c r="D128" s="4"/>
      <c r="F128" s="5"/>
    </row>
    <row r="129">
      <c r="A129" s="12">
        <v>45992</v>
      </c>
      <c r="B129" s="13"/>
      <c r="C129" s="14"/>
      <c r="D129" s="15"/>
      <c r="E129" s="7" t="s">
        <v>8</v>
      </c>
      <c r="F129" s="17">
        <f>F126</f>
        <v>4254.2600000000066</v>
      </c>
    </row>
    <row r="130">
      <c r="A130" s="60">
        <v>45992</v>
      </c>
      <c r="B130" s="2" t="s">
        <v>57</v>
      </c>
      <c r="C130" s="56"/>
      <c r="D130" s="4">
        <v>105</v>
      </c>
      <c r="E130" s="22" t="s">
        <v>33</v>
      </c>
      <c r="F130" s="20">
        <f t="shared" ref="F130:F131" si="12">F129-D130</f>
        <v>4149.2600000000066</v>
      </c>
    </row>
    <row r="131">
      <c r="A131" s="60">
        <v>46006</v>
      </c>
      <c r="B131" s="2" t="s">
        <v>57</v>
      </c>
      <c r="C131" s="56"/>
      <c r="D131" s="57">
        <v>98.870000000000005</v>
      </c>
      <c r="E131" s="1" t="s">
        <v>58</v>
      </c>
      <c r="F131" s="20">
        <f t="shared" si="12"/>
        <v>4050.3900000000067</v>
      </c>
    </row>
    <row r="132">
      <c r="A132" s="60"/>
      <c r="B132" s="51"/>
      <c r="C132" s="56"/>
      <c r="D132" s="57"/>
      <c r="E132" s="22"/>
      <c r="F132" s="25"/>
      <c r="G132" s="53"/>
      <c r="H132" s="61"/>
      <c r="J132" s="6"/>
      <c r="K132" s="6"/>
      <c r="L132" s="6"/>
      <c r="M132" s="6"/>
    </row>
    <row r="133">
      <c r="A133" s="37" t="s">
        <v>36</v>
      </c>
      <c r="B133" s="8"/>
      <c r="C133" s="9">
        <f>SUM(C130:C132)</f>
        <v>0</v>
      </c>
      <c r="D133" s="10">
        <f>SUM(D130:D132)</f>
        <v>203.87</v>
      </c>
      <c r="E133" s="7"/>
      <c r="F133" s="11">
        <f>F131</f>
        <v>4050.3900000000067</v>
      </c>
      <c r="G133" s="53"/>
      <c r="H133" s="61"/>
    </row>
    <row r="134">
      <c r="A134" s="19"/>
      <c r="B134" s="2"/>
      <c r="C134" s="3"/>
      <c r="D134" s="4"/>
      <c r="E134" s="1"/>
      <c r="F134" s="5"/>
      <c r="G134" s="53"/>
      <c r="H134" s="61"/>
      <c r="J134" s="6"/>
      <c r="K134" s="6"/>
      <c r="L134" s="6"/>
      <c r="M134" s="6"/>
    </row>
    <row r="135" ht="14.25">
      <c r="A135" s="2"/>
      <c r="B135" s="2"/>
      <c r="C135" s="3"/>
      <c r="D135" s="4"/>
      <c r="F135" s="5"/>
    </row>
    <row r="136">
      <c r="A136" s="12">
        <v>46023</v>
      </c>
      <c r="B136" s="13"/>
      <c r="C136" s="14"/>
      <c r="D136" s="15"/>
      <c r="E136" s="7" t="s">
        <v>8</v>
      </c>
      <c r="F136" s="17">
        <f>F133</f>
        <v>4050.3900000000067</v>
      </c>
    </row>
    <row r="137">
      <c r="A137" s="60">
        <v>46024</v>
      </c>
      <c r="B137" s="2" t="s">
        <v>57</v>
      </c>
      <c r="C137" s="3"/>
      <c r="D137" s="4">
        <v>105</v>
      </c>
      <c r="E137" s="1" t="s">
        <v>33</v>
      </c>
      <c r="F137" s="20">
        <f>F136-D137</f>
        <v>3945.3900000000067</v>
      </c>
      <c r="G137" s="1"/>
      <c r="H137" s="1"/>
    </row>
    <row r="138">
      <c r="A138" s="60"/>
      <c r="B138" s="2"/>
      <c r="C138" s="3"/>
      <c r="D138" s="4"/>
      <c r="E138" s="1"/>
      <c r="F138" s="25"/>
      <c r="G138" s="1"/>
      <c r="H138" s="1"/>
    </row>
    <row r="139">
      <c r="A139" s="60"/>
      <c r="B139" s="2"/>
      <c r="C139" s="3"/>
      <c r="D139" s="4"/>
      <c r="E139" s="1"/>
      <c r="F139" s="20"/>
      <c r="G139" s="1"/>
      <c r="H139" s="1"/>
    </row>
    <row r="140">
      <c r="A140" s="37" t="s">
        <v>36</v>
      </c>
      <c r="B140" s="8"/>
      <c r="C140" s="9">
        <f>SUM(C137:C139)</f>
        <v>0</v>
      </c>
      <c r="D140" s="10">
        <f>SUM(D137:D139)</f>
        <v>105</v>
      </c>
      <c r="E140" s="7"/>
      <c r="F140" s="11">
        <f>F137</f>
        <v>3945.3900000000067</v>
      </c>
    </row>
    <row r="141">
      <c r="A141" s="19"/>
      <c r="C141" s="3"/>
      <c r="D141" s="4"/>
      <c r="F141" s="5"/>
    </row>
    <row r="142">
      <c r="A142" s="19"/>
      <c r="C142" s="3"/>
      <c r="D142" s="4"/>
      <c r="F142" s="5"/>
    </row>
    <row r="143" ht="14.25">
      <c r="A143" s="2"/>
      <c r="C143" s="3"/>
      <c r="D143" s="4"/>
      <c r="F143" s="5"/>
    </row>
    <row r="144">
      <c r="A144" s="12">
        <v>46054</v>
      </c>
      <c r="B144" s="13"/>
      <c r="C144" s="14"/>
      <c r="D144" s="15"/>
      <c r="E144" s="7" t="s">
        <v>8</v>
      </c>
      <c r="F144" s="17">
        <f>F140</f>
        <v>3945.3900000000067</v>
      </c>
    </row>
    <row r="145">
      <c r="A145" s="60"/>
      <c r="C145" s="3"/>
      <c r="D145" s="4"/>
      <c r="E145" s="1"/>
      <c r="F145" s="20"/>
      <c r="H145" s="34"/>
    </row>
    <row r="146">
      <c r="A146" s="60"/>
      <c r="B146" s="2"/>
      <c r="C146" s="3"/>
      <c r="D146" s="4"/>
      <c r="E146" s="1"/>
      <c r="F146" s="20"/>
      <c r="H146" s="1"/>
      <c r="J146" s="6"/>
      <c r="K146" s="6"/>
      <c r="L146" s="6"/>
      <c r="M146" s="6"/>
    </row>
    <row r="147">
      <c r="A147" s="60"/>
      <c r="C147" s="3"/>
      <c r="D147" s="4"/>
      <c r="E147" s="1"/>
      <c r="F147" s="11"/>
    </row>
    <row r="148">
      <c r="A148" s="62" t="s">
        <v>36</v>
      </c>
      <c r="B148" s="8"/>
      <c r="C148" s="9">
        <f>SUM(C145:C147)</f>
        <v>0</v>
      </c>
      <c r="D148" s="10">
        <f>SUM(D145:D147)</f>
        <v>0</v>
      </c>
      <c r="E148" s="7"/>
      <c r="F148" s="11"/>
    </row>
    <row r="149">
      <c r="A149" s="60"/>
      <c r="B149" s="2"/>
      <c r="C149" s="3"/>
      <c r="D149" s="4"/>
      <c r="E149" s="1"/>
      <c r="F149" s="5"/>
      <c r="J149" s="6"/>
      <c r="K149" s="6"/>
      <c r="L149" s="6"/>
      <c r="M149" s="6"/>
    </row>
    <row r="150">
      <c r="A150" s="12">
        <v>46082</v>
      </c>
      <c r="B150" s="13"/>
      <c r="C150" s="14"/>
      <c r="D150" s="15"/>
      <c r="E150" s="7" t="s">
        <v>8</v>
      </c>
      <c r="F150" s="17" t="e">
        <f>#REF!</f>
        <v>#REF!</v>
      </c>
    </row>
    <row r="151">
      <c r="A151" s="63"/>
      <c r="B151" s="2"/>
      <c r="C151" s="3"/>
      <c r="D151" s="4"/>
      <c r="F151" s="20"/>
    </row>
    <row r="152" s="7" customFormat="1">
      <c r="A152" s="63"/>
      <c r="B152" s="2"/>
      <c r="C152" s="3"/>
      <c r="D152" s="4"/>
      <c r="E152" s="1"/>
      <c r="F152" s="20"/>
      <c r="J152" s="38"/>
      <c r="K152" s="38"/>
      <c r="L152" s="38"/>
      <c r="M152" s="38"/>
    </row>
    <row r="153">
      <c r="A153" s="63"/>
      <c r="B153" s="2"/>
      <c r="C153" s="3"/>
      <c r="D153" s="4"/>
      <c r="F153" s="36"/>
      <c r="H153" s="64"/>
    </row>
    <row r="154">
      <c r="A154" s="8" t="s">
        <v>36</v>
      </c>
      <c r="B154" s="8"/>
      <c r="C154" s="9">
        <f>SUM(C150:C152)</f>
        <v>0</v>
      </c>
      <c r="D154" s="10">
        <f>SUM(D151:D153)</f>
        <v>0</v>
      </c>
      <c r="E154" s="7"/>
      <c r="F154" s="11"/>
      <c r="H154" s="7"/>
    </row>
    <row r="155">
      <c r="A155" s="2"/>
      <c r="C155" s="3"/>
      <c r="D155" s="4"/>
      <c r="F155" s="5"/>
      <c r="H155" s="7"/>
    </row>
    <row r="156">
      <c r="A156" s="2"/>
      <c r="C156" s="3"/>
      <c r="D156" s="4"/>
      <c r="F156" s="5"/>
      <c r="H156" s="22"/>
    </row>
    <row r="157">
      <c r="A157" s="8"/>
      <c r="B157" s="11"/>
      <c r="C157" s="9"/>
      <c r="D157" s="10"/>
      <c r="E157"/>
      <c r="F157" s="11"/>
      <c r="H157" s="22"/>
    </row>
    <row r="158" s="8" customFormat="1" ht="12.75">
      <c r="A158" s="8"/>
      <c r="B158" s="65" t="s">
        <v>127</v>
      </c>
      <c r="C158" s="66" t="s">
        <v>1</v>
      </c>
      <c r="D158" s="67" t="s">
        <v>2</v>
      </c>
      <c r="E158" s="68" t="s">
        <v>128</v>
      </c>
      <c r="F158" s="69" t="s">
        <v>129</v>
      </c>
      <c r="J158" s="11"/>
      <c r="K158" s="11"/>
      <c r="L158" s="11"/>
      <c r="M158" s="11"/>
    </row>
    <row r="159">
      <c r="A159" s="70">
        <v>45748</v>
      </c>
      <c r="B159" s="71">
        <f>F4</f>
        <v>20588.09</v>
      </c>
      <c r="C159" s="72">
        <f>Table1[[#Totals],[Paid In]]</f>
        <v>18439</v>
      </c>
      <c r="D159" s="73">
        <f>Table1[[#Totals],[Withdrawn]]</f>
        <v>2716.7300000000005</v>
      </c>
      <c r="E159" s="74">
        <f t="shared" ref="E159:E160" si="13">B159+C159-D159</f>
        <v>36310.359999999993</v>
      </c>
      <c r="F159" s="75">
        <f t="shared" ref="F159:F161" si="14">E159-B159</f>
        <v>15722.269999999993</v>
      </c>
      <c r="H159" s="64" t="s">
        <v>130</v>
      </c>
    </row>
    <row r="160">
      <c r="A160" s="70">
        <v>45778</v>
      </c>
      <c r="B160" s="11">
        <f>E159</f>
        <v>36310.359999999993</v>
      </c>
      <c r="C160" s="76">
        <f>C46</f>
        <v>21092.5</v>
      </c>
      <c r="D160" s="77">
        <f>D46</f>
        <v>1927.4799999999996</v>
      </c>
      <c r="E160" s="74">
        <f t="shared" si="13"/>
        <v>55475.37999999999</v>
      </c>
      <c r="F160" s="75">
        <f t="shared" si="14"/>
        <v>19165.019999999997</v>
      </c>
      <c r="H160" s="64" t="s">
        <v>131</v>
      </c>
    </row>
    <row r="161">
      <c r="A161" s="70">
        <v>45809</v>
      </c>
      <c r="B161" s="11">
        <f>F48</f>
        <v>55475.380000000005</v>
      </c>
      <c r="C161" s="76">
        <f>C63</f>
        <v>850.5</v>
      </c>
      <c r="D161" s="77">
        <f>D63</f>
        <v>1039.6799999999998</v>
      </c>
      <c r="E161" s="74">
        <f>F61</f>
        <v>55286.200000000004</v>
      </c>
      <c r="F161" s="17">
        <f t="shared" si="14"/>
        <v>-189.18000000000029</v>
      </c>
      <c r="H161" s="78"/>
    </row>
    <row r="162">
      <c r="A162" s="70">
        <v>45839</v>
      </c>
      <c r="B162" s="11">
        <f>E161</f>
        <v>55286.200000000004</v>
      </c>
      <c r="C162" s="76">
        <f>C89</f>
        <v>2544.4400000000001</v>
      </c>
      <c r="D162" s="77">
        <f>D89</f>
        <v>26484.859999999997</v>
      </c>
      <c r="E162" s="11">
        <f>F86</f>
        <v>31345.780000000006</v>
      </c>
      <c r="F162" s="17">
        <f t="shared" ref="F162:F170" si="15">C162-D162</f>
        <v>-23940.419999999998</v>
      </c>
      <c r="H162" s="79" t="s">
        <v>132</v>
      </c>
    </row>
    <row r="163">
      <c r="A163" s="70">
        <v>45870</v>
      </c>
      <c r="B163" s="11">
        <f>F92</f>
        <v>31345.780000000006</v>
      </c>
      <c r="C163" s="76">
        <f>C105</f>
        <v>0</v>
      </c>
      <c r="D163" s="77">
        <f>D105</f>
        <v>26525.93</v>
      </c>
      <c r="E163" s="11">
        <f>F104</f>
        <v>4819.8500000000058</v>
      </c>
      <c r="F163" s="17">
        <f t="shared" si="15"/>
        <v>-26525.93</v>
      </c>
      <c r="H163" s="80" t="s">
        <v>133</v>
      </c>
    </row>
    <row r="164">
      <c r="A164" s="70">
        <v>45901</v>
      </c>
      <c r="B164" s="11">
        <f t="shared" ref="B164:B165" si="16">E163</f>
        <v>4819.8500000000058</v>
      </c>
      <c r="C164" s="76">
        <f>C112</f>
        <v>0</v>
      </c>
      <c r="D164" s="77">
        <f>D112</f>
        <v>113.49000000000001</v>
      </c>
      <c r="E164" s="11">
        <f>F110</f>
        <v>4706.360000000006</v>
      </c>
      <c r="F164" s="17">
        <f t="shared" si="15"/>
        <v>-113.49000000000001</v>
      </c>
      <c r="H164" s="81"/>
    </row>
    <row r="165">
      <c r="A165" s="70">
        <v>45931</v>
      </c>
      <c r="B165" s="11">
        <f t="shared" si="16"/>
        <v>4706.360000000006</v>
      </c>
      <c r="C165" s="76">
        <f>C119</f>
        <v>0</v>
      </c>
      <c r="D165" s="77">
        <f>D119</f>
        <v>248.23000000000002</v>
      </c>
      <c r="E165" s="11">
        <f>F118</f>
        <v>4458.1300000000065</v>
      </c>
      <c r="F165" s="17">
        <f t="shared" si="15"/>
        <v>-248.23000000000002</v>
      </c>
    </row>
    <row r="166">
      <c r="A166" s="70">
        <v>45962</v>
      </c>
      <c r="B166" s="11">
        <f>F122</f>
        <v>4458.1300000000065</v>
      </c>
      <c r="C166" s="76">
        <f>C126</f>
        <v>0</v>
      </c>
      <c r="D166" s="77">
        <f>D126</f>
        <v>203.87</v>
      </c>
      <c r="E166" s="11">
        <f>F126</f>
        <v>4254.2600000000066</v>
      </c>
      <c r="F166" s="17">
        <f t="shared" si="15"/>
        <v>-203.87</v>
      </c>
    </row>
    <row r="167">
      <c r="A167" s="70">
        <v>45992</v>
      </c>
      <c r="B167" s="11">
        <f>F129</f>
        <v>4254.2600000000066</v>
      </c>
      <c r="C167" s="76">
        <f>C133</f>
        <v>0</v>
      </c>
      <c r="D167" s="77">
        <f>D133</f>
        <v>203.87</v>
      </c>
      <c r="E167" s="11">
        <f>F133</f>
        <v>4050.3900000000067</v>
      </c>
      <c r="F167" s="17">
        <f t="shared" si="15"/>
        <v>-203.87</v>
      </c>
    </row>
    <row r="168" s="7" customFormat="1" ht="12.75">
      <c r="A168" s="70">
        <v>46023</v>
      </c>
      <c r="B168" s="11">
        <f t="shared" ref="B168:B170" si="17">E167</f>
        <v>4050.3900000000067</v>
      </c>
      <c r="C168" s="76">
        <f>C140</f>
        <v>0</v>
      </c>
      <c r="D168" s="77">
        <f>D140</f>
        <v>105</v>
      </c>
      <c r="E168" s="11">
        <f>F144</f>
        <v>3945.3900000000067</v>
      </c>
      <c r="F168" s="17">
        <f t="shared" si="15"/>
        <v>-105</v>
      </c>
      <c r="J168" s="38"/>
      <c r="K168" s="38"/>
      <c r="L168" s="38"/>
      <c r="M168" s="38"/>
    </row>
    <row r="169">
      <c r="A169" s="70">
        <v>46054</v>
      </c>
      <c r="B169" s="11">
        <f t="shared" si="17"/>
        <v>3945.3900000000067</v>
      </c>
      <c r="C169" s="76">
        <f>C148</f>
        <v>0</v>
      </c>
      <c r="D169" s="77">
        <f>D148</f>
        <v>0</v>
      </c>
      <c r="E169" s="11" t="e">
        <f>#REF!</f>
        <v>#REF!</v>
      </c>
      <c r="F169" s="17">
        <f t="shared" si="15"/>
        <v>0</v>
      </c>
    </row>
    <row r="170">
      <c r="A170" s="70">
        <v>46082</v>
      </c>
      <c r="B170" s="11" t="e">
        <f t="shared" si="17"/>
        <v>#REF!</v>
      </c>
      <c r="C170" s="76">
        <f>C154</f>
        <v>0</v>
      </c>
      <c r="D170" s="77">
        <f>D154</f>
        <v>0</v>
      </c>
      <c r="E170" s="82" t="e">
        <f>#REF!</f>
        <v>#REF!</v>
      </c>
      <c r="F170" s="17">
        <f t="shared" si="15"/>
        <v>0</v>
      </c>
    </row>
    <row r="171">
      <c r="A171" s="83"/>
      <c r="B171" s="84"/>
      <c r="C171" s="85"/>
      <c r="D171" s="86"/>
      <c r="E171" s="87"/>
      <c r="F171" s="88">
        <f>SUM(F159:F170)</f>
        <v>-16642.700000000004</v>
      </c>
    </row>
    <row r="172">
      <c r="A172" s="89" t="s">
        <v>36</v>
      </c>
      <c r="B172" s="84"/>
      <c r="C172" s="66">
        <f>SUM(C159:C171)</f>
        <v>42926.440000000002</v>
      </c>
      <c r="D172" s="67">
        <f>SUM(D159:D171)</f>
        <v>59569.139999999999</v>
      </c>
      <c r="E172" s="87"/>
      <c r="F172" s="90">
        <f>C172-D172</f>
        <v>-16642.699999999997</v>
      </c>
    </row>
    <row r="173">
      <c r="B173" s="2"/>
      <c r="C173" s="3"/>
      <c r="D173" s="4"/>
      <c r="E173" s="6"/>
      <c r="F173" s="5"/>
    </row>
    <row r="174">
      <c r="B174" s="2"/>
      <c r="C174" s="3"/>
      <c r="D174" s="4"/>
      <c r="E174" s="6"/>
    </row>
    <row r="175">
      <c r="A175" s="2" t="s">
        <v>127</v>
      </c>
      <c r="B175" s="2"/>
      <c r="C175" s="9">
        <f>B159</f>
        <v>20588.09</v>
      </c>
      <c r="D175" s="4"/>
      <c r="E175" s="6"/>
      <c r="F175" s="5"/>
    </row>
    <row r="176">
      <c r="A176" s="2" t="s">
        <v>134</v>
      </c>
      <c r="B176" s="2"/>
      <c r="C176" s="9">
        <f>C172</f>
        <v>42926.440000000002</v>
      </c>
      <c r="D176" s="4"/>
      <c r="E176" s="6"/>
      <c r="F176" s="5"/>
    </row>
    <row r="177">
      <c r="A177" s="2" t="s">
        <v>2</v>
      </c>
      <c r="B177" s="2"/>
      <c r="C177" s="10">
        <f>D172</f>
        <v>59569.139999999999</v>
      </c>
      <c r="D177" s="4"/>
      <c r="E177" s="6"/>
      <c r="F177" s="5"/>
    </row>
    <row r="178">
      <c r="A178" s="91" t="s">
        <v>128</v>
      </c>
      <c r="B178" s="91"/>
      <c r="C178" s="92">
        <f>C175+C176-C177</f>
        <v>3945.3899999999994</v>
      </c>
      <c r="D178" s="10"/>
      <c r="E178" s="93"/>
      <c r="F178" s="11"/>
    </row>
    <row r="179">
      <c r="A179" s="2" t="s">
        <v>135</v>
      </c>
      <c r="B179" s="2"/>
      <c r="C179" s="3"/>
      <c r="D179" s="4"/>
      <c r="E179" s="6"/>
      <c r="F179" s="5"/>
    </row>
    <row r="180">
      <c r="B180" s="2"/>
      <c r="C180" s="3"/>
      <c r="D180" s="4"/>
      <c r="E180" s="6"/>
      <c r="F180" s="5"/>
    </row>
    <row r="181">
      <c r="B181" s="2"/>
      <c r="C181" s="94">
        <v>963.97000000000003</v>
      </c>
      <c r="D181" s="95" t="s">
        <v>136</v>
      </c>
      <c r="E181" s="96" t="s">
        <v>137</v>
      </c>
      <c r="F181" s="5"/>
    </row>
    <row r="182">
      <c r="B182" s="2"/>
      <c r="C182" s="94">
        <v>10800</v>
      </c>
      <c r="D182" s="95" t="s">
        <v>136</v>
      </c>
      <c r="E182" s="96" t="s">
        <v>138</v>
      </c>
      <c r="F182" s="97"/>
    </row>
    <row r="183">
      <c r="B183" s="2"/>
      <c r="C183" s="94">
        <v>8891.2399999999998</v>
      </c>
      <c r="D183" s="95" t="s">
        <v>136</v>
      </c>
      <c r="E183" s="96" t="s">
        <v>139</v>
      </c>
      <c r="F183" s="5"/>
    </row>
    <row r="184">
      <c r="B184" s="44" t="s">
        <v>36</v>
      </c>
      <c r="C184" s="45">
        <f>SUM(C181:C183)</f>
        <v>20655.209999999999</v>
      </c>
      <c r="D184" s="4"/>
      <c r="E184" s="1"/>
      <c r="F184" s="5"/>
    </row>
    <row r="185" ht="14.25">
      <c r="C185" s="3"/>
      <c r="D185" s="4"/>
    </row>
    <row r="186" ht="14.25">
      <c r="B186" s="2"/>
      <c r="C186" s="3"/>
      <c r="D186" s="4"/>
    </row>
    <row r="187" ht="23.25">
      <c r="B187" s="2"/>
      <c r="C187" s="94">
        <v>-156.81</v>
      </c>
      <c r="D187" s="98" t="s">
        <v>140</v>
      </c>
      <c r="E187" s="96" t="s">
        <v>137</v>
      </c>
      <c r="F187" s="99"/>
    </row>
    <row r="188" ht="23.25">
      <c r="B188" s="44"/>
      <c r="C188" s="94">
        <v>9994.8500000000004</v>
      </c>
      <c r="D188" s="98" t="s">
        <v>140</v>
      </c>
      <c r="E188" s="96" t="s">
        <v>138</v>
      </c>
      <c r="F188" s="100"/>
      <c r="G188" s="1"/>
    </row>
    <row r="189" ht="23.25">
      <c r="C189" s="94">
        <v>0</v>
      </c>
      <c r="D189" s="98" t="s">
        <v>140</v>
      </c>
      <c r="E189" s="96" t="s">
        <v>141</v>
      </c>
      <c r="F189" s="101"/>
      <c r="G189" s="1"/>
    </row>
    <row r="190" ht="23.25">
      <c r="B190" s="102" t="s">
        <v>142</v>
      </c>
      <c r="C190" s="103">
        <f>C191-C188-C187</f>
        <v>15071.450000000001</v>
      </c>
      <c r="D190" s="104" t="s">
        <v>140</v>
      </c>
      <c r="E190" s="105" t="s">
        <v>143</v>
      </c>
      <c r="F190" s="106" t="s">
        <v>144</v>
      </c>
    </row>
    <row r="191">
      <c r="B191" s="44" t="s">
        <v>36</v>
      </c>
      <c r="C191" s="107">
        <v>24909.490000000002</v>
      </c>
      <c r="D191" s="108"/>
      <c r="E191" s="78"/>
      <c r="F191" s="5"/>
    </row>
    <row r="192" ht="23.25">
      <c r="B192" s="2"/>
      <c r="C192" s="109"/>
      <c r="D192" s="110"/>
      <c r="E192" s="111"/>
      <c r="F192" s="5"/>
    </row>
    <row r="193">
      <c r="B193" s="2"/>
      <c r="C193" s="112"/>
      <c r="D193" s="113"/>
      <c r="E193" s="114"/>
    </row>
    <row r="194" ht="14.25">
      <c r="B194" s="2"/>
      <c r="C194" s="115"/>
      <c r="D194" s="108"/>
      <c r="E194" s="78"/>
    </row>
    <row r="195" ht="14.25">
      <c r="C195" s="3"/>
      <c r="D195" s="4"/>
      <c r="E195" s="1"/>
      <c r="F195" s="5"/>
    </row>
    <row r="196" ht="14.25">
      <c r="C196" s="3"/>
      <c r="D196" s="4"/>
      <c r="F196" s="5"/>
    </row>
    <row r="197" ht="14.25">
      <c r="B197" s="2"/>
      <c r="C197" s="3"/>
      <c r="D197" s="4"/>
    </row>
    <row r="198" ht="14.25">
      <c r="B198" s="2"/>
      <c r="C198" s="3"/>
      <c r="D198" s="4"/>
      <c r="E198" s="1"/>
    </row>
    <row r="199" ht="14.25">
      <c r="B199" s="2"/>
      <c r="C199" s="3"/>
      <c r="D199" s="4"/>
      <c r="E199" s="1"/>
    </row>
    <row r="200" ht="14.25">
      <c r="C200" s="3"/>
      <c r="D200" s="4"/>
      <c r="E200" s="1"/>
    </row>
    <row r="201" ht="14.25">
      <c r="B201" s="2"/>
      <c r="C201" s="3"/>
      <c r="D201" s="4"/>
      <c r="E201" s="1"/>
    </row>
    <row r="202" ht="14.25">
      <c r="C202" s="3"/>
      <c r="F202" s="5"/>
    </row>
    <row r="203" ht="14.25">
      <c r="C203" s="3"/>
      <c r="D203" s="4"/>
      <c r="F203" s="5"/>
    </row>
    <row r="204" ht="14.25">
      <c r="C204" s="3"/>
    </row>
    <row r="205" ht="14.25">
      <c r="C205" s="3"/>
    </row>
    <row r="206" ht="14.25">
      <c r="C206" s="3"/>
      <c r="D206" s="4"/>
      <c r="E206" s="1"/>
    </row>
    <row r="207" ht="14.25">
      <c r="C207" s="3"/>
      <c r="D207" s="4"/>
      <c r="E207" s="1"/>
    </row>
    <row r="208" ht="14.25">
      <c r="C208" s="3"/>
      <c r="D208" s="4"/>
      <c r="E208" s="1"/>
    </row>
    <row r="209" ht="14.25">
      <c r="C209" s="3"/>
      <c r="D209" s="4"/>
      <c r="E209" s="1"/>
    </row>
    <row r="210" ht="14.25">
      <c r="C210" s="3"/>
      <c r="F210" s="5"/>
    </row>
    <row r="211" ht="14.25">
      <c r="C211" s="3"/>
      <c r="D211" s="4"/>
      <c r="F211" s="5"/>
    </row>
    <row r="214" ht="14.25">
      <c r="C214" s="3"/>
    </row>
    <row r="215" ht="14.25">
      <c r="C215" s="3"/>
    </row>
    <row r="216" ht="14.25">
      <c r="C216" s="3"/>
    </row>
    <row r="217" ht="14.25">
      <c r="C217" s="3"/>
    </row>
    <row r="221" ht="14.25">
      <c r="C221" s="3"/>
    </row>
    <row r="223" ht="14.25">
      <c r="C223" s="3"/>
    </row>
    <row r="229" ht="14.25">
      <c r="C229" s="3"/>
    </row>
  </sheetData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300" verticalDpi="300" copies="1"/>
  <headerFooter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1" zoomScale="100" workbookViewId="0">
      <pane ySplit="1" topLeftCell="A2" activePane="bottomLeft" state="frozen"/>
      <selection activeCell="E19" activeCellId="0" sqref="E19"/>
    </sheetView>
  </sheetViews>
  <sheetFormatPr defaultRowHeight="14.25"/>
  <cols>
    <col customWidth="1" min="1" max="1" style="2" width="16.5703125"/>
    <col bestFit="1" min="2" max="4" style="2" width="11.453125"/>
    <col customWidth="1" min="5" max="5" style="2" width="37"/>
    <col min="6" max="16384" style="2" width="9.140625"/>
  </cols>
  <sheetData>
    <row r="1">
      <c r="A1" s="8" t="s">
        <v>6</v>
      </c>
      <c r="B1" s="8" t="s">
        <v>145</v>
      </c>
      <c r="C1" s="8" t="s">
        <v>146</v>
      </c>
      <c r="D1" s="8" t="s">
        <v>4</v>
      </c>
      <c r="E1" s="44" t="s">
        <v>147</v>
      </c>
    </row>
    <row r="2">
      <c r="A2" s="116">
        <v>45778</v>
      </c>
      <c r="B2" s="8"/>
      <c r="C2" s="8"/>
      <c r="D2" s="8"/>
      <c r="E2" s="44"/>
    </row>
    <row r="3">
      <c r="A3" s="48">
        <v>45785</v>
      </c>
      <c r="B3" s="117">
        <v>44</v>
      </c>
      <c r="C3" s="117"/>
      <c r="D3" s="117">
        <f>B3</f>
        <v>44</v>
      </c>
      <c r="E3" s="118" t="s">
        <v>148</v>
      </c>
    </row>
    <row r="4">
      <c r="A4" s="48">
        <v>45790</v>
      </c>
      <c r="B4" s="117">
        <v>199.13999999999999</v>
      </c>
      <c r="C4" s="117"/>
      <c r="D4" s="117">
        <f t="shared" ref="D4:D10" si="18">D3+B4</f>
        <v>243.13999999999999</v>
      </c>
      <c r="E4" s="118" t="s">
        <v>149</v>
      </c>
      <c r="F4" s="44"/>
    </row>
    <row r="5" s="44" customFormat="1">
      <c r="A5" s="119" t="s">
        <v>150</v>
      </c>
      <c r="B5" s="120">
        <f>SUM(B3:B4)</f>
        <v>243.13999999999999</v>
      </c>
      <c r="C5" s="120">
        <f>SUM(C3:C4)</f>
        <v>0</v>
      </c>
      <c r="D5" s="120">
        <f>D4</f>
        <v>243.13999999999999</v>
      </c>
      <c r="E5" s="121"/>
      <c r="F5" s="44"/>
    </row>
    <row r="6" s="44" customFormat="1">
      <c r="A6" s="119"/>
      <c r="B6" s="120"/>
      <c r="C6" s="120"/>
      <c r="D6" s="120"/>
      <c r="E6" s="121"/>
      <c r="F6" s="44"/>
    </row>
    <row r="7">
      <c r="A7" s="116">
        <v>45809</v>
      </c>
      <c r="B7" s="117"/>
      <c r="C7" s="117"/>
      <c r="D7" s="117"/>
      <c r="E7" s="118"/>
      <c r="F7" s="44"/>
    </row>
    <row r="8">
      <c r="A8" s="48">
        <v>45817</v>
      </c>
      <c r="B8" s="117">
        <v>88</v>
      </c>
      <c r="C8" s="117"/>
      <c r="D8" s="117">
        <f>D4+B8</f>
        <v>331.13999999999999</v>
      </c>
      <c r="E8" s="118" t="s">
        <v>151</v>
      </c>
    </row>
    <row r="9">
      <c r="A9" s="48">
        <v>45821</v>
      </c>
      <c r="B9" s="117">
        <v>44</v>
      </c>
      <c r="C9" s="117"/>
      <c r="D9" s="117">
        <f t="shared" si="18"/>
        <v>375.13999999999999</v>
      </c>
      <c r="E9" s="118" t="s">
        <v>152</v>
      </c>
    </row>
    <row r="10">
      <c r="A10" s="48">
        <v>45831</v>
      </c>
      <c r="B10" s="117">
        <v>66</v>
      </c>
      <c r="C10" s="117"/>
      <c r="D10" s="117">
        <f t="shared" si="18"/>
        <v>441.13999999999999</v>
      </c>
      <c r="E10" s="2" t="s">
        <v>153</v>
      </c>
    </row>
    <row r="11" s="44" customFormat="1">
      <c r="A11" s="119" t="s">
        <v>150</v>
      </c>
      <c r="B11" s="120">
        <f>SUM(B8:B10)</f>
        <v>198</v>
      </c>
      <c r="C11" s="120">
        <f>SUM(C8:C10)</f>
        <v>0</v>
      </c>
      <c r="D11" s="120">
        <f>D10</f>
        <v>441.13999999999999</v>
      </c>
      <c r="E11" s="44"/>
    </row>
    <row r="12" s="44" customFormat="1">
      <c r="A12" s="119"/>
      <c r="B12" s="120"/>
      <c r="C12" s="120"/>
      <c r="D12" s="120"/>
      <c r="E12" s="44"/>
    </row>
    <row r="13">
      <c r="A13" s="116">
        <v>45839</v>
      </c>
      <c r="B13" s="117"/>
      <c r="C13" s="117"/>
      <c r="D13" s="120"/>
      <c r="E13" s="2"/>
    </row>
    <row r="14">
      <c r="A14" s="48">
        <v>45861</v>
      </c>
      <c r="B14" s="117">
        <v>23868</v>
      </c>
      <c r="C14" s="117"/>
      <c r="D14" s="117">
        <f>D10+B14</f>
        <v>24309.139999999999</v>
      </c>
      <c r="E14" s="2" t="s">
        <v>154</v>
      </c>
    </row>
    <row r="15">
      <c r="A15" s="122">
        <v>45861</v>
      </c>
      <c r="B15" s="117"/>
      <c r="C15" s="117">
        <v>23868</v>
      </c>
      <c r="D15" s="117">
        <f>D14-C15</f>
        <v>441.13999999999942</v>
      </c>
      <c r="E15" s="2" t="s">
        <v>155</v>
      </c>
    </row>
    <row r="16" s="44" customFormat="1">
      <c r="A16" s="123" t="s">
        <v>150</v>
      </c>
      <c r="B16" s="120">
        <f>SUM(B14:B15)</f>
        <v>23868</v>
      </c>
      <c r="C16" s="120">
        <f>SUM(C14:C15)</f>
        <v>23868</v>
      </c>
      <c r="D16" s="120">
        <f>D15</f>
        <v>441.13999999999942</v>
      </c>
      <c r="E16" s="44"/>
    </row>
    <row r="17">
      <c r="A17" s="122"/>
      <c r="B17" s="117"/>
      <c r="C17" s="117"/>
      <c r="D17" s="120"/>
      <c r="E17" s="2"/>
    </row>
    <row r="18">
      <c r="A18" s="116">
        <v>45870</v>
      </c>
      <c r="B18" s="117"/>
      <c r="C18" s="117"/>
      <c r="D18" s="120"/>
      <c r="E18" s="2"/>
    </row>
    <row r="19">
      <c r="A19" s="122">
        <v>45880</v>
      </c>
      <c r="B19" s="117">
        <v>44</v>
      </c>
      <c r="C19" s="117"/>
      <c r="D19" s="117">
        <f>D15+B19</f>
        <v>485.13999999999942</v>
      </c>
      <c r="E19" s="2" t="s">
        <v>156</v>
      </c>
    </row>
    <row r="20">
      <c r="A20" s="122">
        <v>45887</v>
      </c>
      <c r="B20" s="117">
        <v>25000</v>
      </c>
      <c r="C20" s="117"/>
      <c r="D20" s="117">
        <f>D19+B20</f>
        <v>25485.139999999999</v>
      </c>
      <c r="E20" s="2" t="s">
        <v>154</v>
      </c>
    </row>
    <row r="21">
      <c r="A21" s="122">
        <v>45887</v>
      </c>
      <c r="B21" s="117"/>
      <c r="C21" s="117">
        <v>82.400000000000006</v>
      </c>
      <c r="D21" s="117">
        <f t="shared" ref="D21:D27" si="19">D20-C21</f>
        <v>25402.739999999998</v>
      </c>
      <c r="E21" s="2" t="s">
        <v>157</v>
      </c>
    </row>
    <row r="22">
      <c r="A22" s="122">
        <v>45890</v>
      </c>
      <c r="B22" s="117"/>
      <c r="C22" s="117">
        <v>492</v>
      </c>
      <c r="D22" s="117">
        <f t="shared" si="19"/>
        <v>24910.739999999998</v>
      </c>
      <c r="E22" s="2" t="s">
        <v>158</v>
      </c>
    </row>
    <row r="23">
      <c r="A23" s="122">
        <v>45890</v>
      </c>
      <c r="B23" s="117"/>
      <c r="C23" s="117">
        <v>22</v>
      </c>
      <c r="D23" s="117">
        <f t="shared" si="19"/>
        <v>24888.739999999998</v>
      </c>
      <c r="E23" s="2" t="s">
        <v>159</v>
      </c>
    </row>
    <row r="24">
      <c r="A24" s="122">
        <v>45890</v>
      </c>
      <c r="B24" s="117"/>
      <c r="C24" s="117">
        <v>60</v>
      </c>
      <c r="D24" s="117">
        <f t="shared" si="19"/>
        <v>24828.739999999998</v>
      </c>
      <c r="E24" s="51" t="s">
        <v>160</v>
      </c>
    </row>
    <row r="25">
      <c r="A25" s="122">
        <v>45890</v>
      </c>
      <c r="B25" s="117"/>
      <c r="C25" s="117">
        <v>580.77999999999997</v>
      </c>
      <c r="D25" s="117">
        <f t="shared" si="19"/>
        <v>24247.959999999999</v>
      </c>
      <c r="E25" s="2" t="s">
        <v>161</v>
      </c>
    </row>
    <row r="26">
      <c r="A26" s="122">
        <v>45891</v>
      </c>
      <c r="B26" s="117"/>
      <c r="C26" s="117">
        <v>120</v>
      </c>
      <c r="D26" s="117">
        <f t="shared" si="19"/>
        <v>24127.959999999999</v>
      </c>
      <c r="E26" s="2" t="s">
        <v>162</v>
      </c>
    </row>
    <row r="27">
      <c r="A27" s="122">
        <v>45895</v>
      </c>
      <c r="B27" s="117"/>
      <c r="C27" s="117">
        <v>450</v>
      </c>
      <c r="D27" s="117">
        <f t="shared" si="19"/>
        <v>23677.959999999999</v>
      </c>
      <c r="E27" s="2" t="s">
        <v>163</v>
      </c>
      <c r="F27" s="124"/>
    </row>
    <row r="28">
      <c r="A28" s="122">
        <v>45895</v>
      </c>
      <c r="B28" s="125">
        <v>220</v>
      </c>
      <c r="C28" s="125"/>
      <c r="D28" s="125">
        <f>D27+B28</f>
        <v>23897.959999999999</v>
      </c>
      <c r="E28" s="2" t="s">
        <v>164</v>
      </c>
    </row>
    <row r="29">
      <c r="A29" s="122">
        <v>45898</v>
      </c>
      <c r="B29" s="125"/>
      <c r="C29" s="125">
        <v>329.63999999999999</v>
      </c>
      <c r="D29" s="125">
        <f>D28-C29</f>
        <v>23568.32</v>
      </c>
      <c r="E29" s="2" t="s">
        <v>165</v>
      </c>
    </row>
    <row r="30" s="44" customFormat="1">
      <c r="A30" s="123" t="s">
        <v>150</v>
      </c>
      <c r="B30" s="126">
        <f>SUM(B19:B29)</f>
        <v>25264</v>
      </c>
      <c r="C30" s="126">
        <f>SUM(C19:C29)</f>
        <v>2136.8199999999997</v>
      </c>
      <c r="D30" s="126">
        <f>D29</f>
        <v>23568.32</v>
      </c>
      <c r="E30" s="44"/>
    </row>
    <row r="31">
      <c r="A31" s="122"/>
      <c r="B31" s="125"/>
      <c r="C31" s="125"/>
      <c r="D31" s="126"/>
      <c r="E31" s="2"/>
    </row>
    <row r="32">
      <c r="A32" s="116">
        <v>45901</v>
      </c>
      <c r="B32" s="125"/>
      <c r="C32" s="125"/>
      <c r="D32" s="126"/>
      <c r="E32" s="2"/>
    </row>
    <row r="33" ht="14.25">
      <c r="A33" s="122">
        <v>45901</v>
      </c>
      <c r="B33" s="117">
        <v>682.5</v>
      </c>
      <c r="C33" s="117"/>
      <c r="D33" s="117">
        <f>D29+B33</f>
        <v>24250.82</v>
      </c>
      <c r="E33" s="2" t="s">
        <v>166</v>
      </c>
    </row>
    <row r="34" ht="14.25">
      <c r="A34" s="122">
        <v>45905</v>
      </c>
      <c r="B34" s="117">
        <v>5471.6400000000003</v>
      </c>
      <c r="C34" s="117"/>
      <c r="D34" s="117">
        <f>D33+B34</f>
        <v>29722.459999999999</v>
      </c>
      <c r="E34" s="2" t="s">
        <v>167</v>
      </c>
    </row>
    <row r="35" ht="14.25">
      <c r="A35" s="122">
        <v>45905</v>
      </c>
      <c r="B35" s="117"/>
      <c r="C35" s="117">
        <v>84</v>
      </c>
      <c r="D35" s="117">
        <f>D34-C35</f>
        <v>29638.459999999999</v>
      </c>
      <c r="E35" s="2" t="s">
        <v>168</v>
      </c>
    </row>
    <row r="36" ht="14.25">
      <c r="A36" s="122">
        <v>45908</v>
      </c>
      <c r="B36" s="117">
        <v>110</v>
      </c>
      <c r="C36" s="117"/>
      <c r="D36" s="117">
        <f>D35+B36</f>
        <v>29748.459999999999</v>
      </c>
      <c r="E36" s="2" t="s">
        <v>169</v>
      </c>
    </row>
    <row r="37" ht="14.25">
      <c r="A37" s="122">
        <v>45914</v>
      </c>
      <c r="B37" s="117"/>
      <c r="C37" s="117">
        <v>7.9900000000000002</v>
      </c>
      <c r="D37" s="117">
        <f t="shared" ref="D37:D43" si="20">D36-C37</f>
        <v>29740.469999999998</v>
      </c>
      <c r="E37" s="2" t="s">
        <v>170</v>
      </c>
    </row>
    <row r="38" ht="14.25">
      <c r="A38" s="122">
        <v>45919</v>
      </c>
      <c r="B38" s="117"/>
      <c r="C38" s="117">
        <v>1.8500000000000001</v>
      </c>
      <c r="D38" s="117">
        <f t="shared" si="20"/>
        <v>29738.619999999999</v>
      </c>
      <c r="E38" s="2" t="s">
        <v>171</v>
      </c>
    </row>
    <row r="39" ht="14.25">
      <c r="A39" s="122">
        <v>45922</v>
      </c>
      <c r="B39" s="117"/>
      <c r="C39" s="117">
        <v>82.400000000000006</v>
      </c>
      <c r="D39" s="117">
        <f t="shared" si="20"/>
        <v>29656.219999999998</v>
      </c>
      <c r="E39" s="2" t="s">
        <v>172</v>
      </c>
    </row>
    <row r="40" ht="14.25">
      <c r="A40" s="122">
        <v>45922</v>
      </c>
      <c r="B40" s="117"/>
      <c r="C40" s="117">
        <v>1.6000000000000001</v>
      </c>
      <c r="D40" s="117">
        <f t="shared" si="20"/>
        <v>29654.619999999999</v>
      </c>
      <c r="E40" s="2" t="s">
        <v>173</v>
      </c>
    </row>
    <row r="41" ht="14.25">
      <c r="A41" s="122">
        <v>45923</v>
      </c>
      <c r="B41" s="117"/>
      <c r="C41" s="117">
        <v>11.81</v>
      </c>
      <c r="D41" s="117">
        <f t="shared" si="20"/>
        <v>29642.809999999998</v>
      </c>
      <c r="E41" s="2" t="s">
        <v>174</v>
      </c>
    </row>
    <row r="42" ht="14.25">
      <c r="A42" s="122">
        <v>45924</v>
      </c>
      <c r="B42" s="117"/>
      <c r="C42" s="117">
        <v>3.9100000000000001</v>
      </c>
      <c r="D42" s="117">
        <f t="shared" si="20"/>
        <v>29638.899999999998</v>
      </c>
      <c r="E42" s="2" t="s">
        <v>175</v>
      </c>
    </row>
    <row r="43" ht="14.25">
      <c r="A43" s="122">
        <v>45926</v>
      </c>
      <c r="B43" s="117"/>
      <c r="C43" s="117">
        <v>7.5099999999999998</v>
      </c>
      <c r="D43" s="117">
        <f t="shared" si="20"/>
        <v>29631.389999999999</v>
      </c>
      <c r="E43" s="2" t="s">
        <v>176</v>
      </c>
    </row>
    <row r="44" ht="14.25">
      <c r="A44" s="122">
        <v>45926</v>
      </c>
      <c r="B44" s="117">
        <v>126</v>
      </c>
      <c r="C44" s="117"/>
      <c r="D44" s="117">
        <f>D43+B44</f>
        <v>29757.389999999999</v>
      </c>
      <c r="E44" s="2" t="s">
        <v>177</v>
      </c>
    </row>
    <row r="45" ht="14.25">
      <c r="A45" s="122">
        <v>45930</v>
      </c>
      <c r="B45" s="117"/>
      <c r="C45" s="117">
        <v>329.44</v>
      </c>
      <c r="D45" s="117">
        <f>D44-C45</f>
        <v>29427.950000000001</v>
      </c>
      <c r="E45" s="2" t="s">
        <v>178</v>
      </c>
    </row>
    <row r="46" ht="14.25">
      <c r="A46" s="122">
        <v>45930</v>
      </c>
      <c r="B46" s="117">
        <v>682.5</v>
      </c>
      <c r="C46" s="117"/>
      <c r="D46" s="117">
        <f>D45+B46</f>
        <v>30110.450000000001</v>
      </c>
      <c r="E46" s="2" t="s">
        <v>179</v>
      </c>
    </row>
    <row r="47" s="44" customFormat="1" ht="14.25">
      <c r="A47" s="123" t="s">
        <v>150</v>
      </c>
      <c r="B47" s="120">
        <f>SUM(B33:B46)</f>
        <v>7072.6400000000003</v>
      </c>
      <c r="C47" s="120">
        <f>SUM(C33:C46)</f>
        <v>530.50999999999999</v>
      </c>
      <c r="D47" s="120">
        <f>D46</f>
        <v>30110.450000000001</v>
      </c>
      <c r="E47" s="44"/>
    </row>
    <row r="48" ht="14.25">
      <c r="A48" s="122"/>
      <c r="B48" s="117"/>
      <c r="C48" s="117"/>
      <c r="D48" s="117"/>
      <c r="E48" s="2"/>
    </row>
    <row r="49" ht="14.25">
      <c r="A49" s="127">
        <v>45931</v>
      </c>
      <c r="B49" s="117"/>
      <c r="C49" s="117"/>
      <c r="D49" s="120"/>
      <c r="E49" s="2"/>
    </row>
    <row r="50" ht="14.25">
      <c r="A50" s="122">
        <v>45933</v>
      </c>
      <c r="B50" s="117"/>
      <c r="C50" s="117">
        <v>252</v>
      </c>
      <c r="D50" s="117">
        <f>D46-C50</f>
        <v>29858.450000000001</v>
      </c>
      <c r="E50" s="2" t="s">
        <v>180</v>
      </c>
    </row>
    <row r="51" ht="14.25">
      <c r="A51" s="122">
        <v>45936</v>
      </c>
      <c r="B51" s="117">
        <v>12.48</v>
      </c>
      <c r="C51" s="117"/>
      <c r="D51" s="117">
        <f>D50+B51</f>
        <v>29870.93</v>
      </c>
      <c r="E51" s="2" t="s">
        <v>181</v>
      </c>
    </row>
    <row r="52" ht="14.25">
      <c r="A52" s="122">
        <v>45943</v>
      </c>
      <c r="B52" s="117"/>
      <c r="C52" s="117">
        <v>72</v>
      </c>
      <c r="D52" s="117">
        <f t="shared" ref="D52:D56" si="21">D51-C52</f>
        <v>29798.93</v>
      </c>
      <c r="E52" s="2" t="s">
        <v>182</v>
      </c>
    </row>
    <row r="53" ht="14.25">
      <c r="A53" s="122">
        <v>45944</v>
      </c>
      <c r="B53" s="117"/>
      <c r="C53" s="117">
        <v>47.420000000000002</v>
      </c>
      <c r="D53" s="117">
        <f t="shared" si="21"/>
        <v>29751.510000000002</v>
      </c>
      <c r="E53" s="2" t="s">
        <v>175</v>
      </c>
    </row>
    <row r="54" ht="14.25">
      <c r="A54" s="122">
        <v>45947</v>
      </c>
      <c r="B54" s="117"/>
      <c r="C54" s="117">
        <v>82.400000000000006</v>
      </c>
      <c r="D54" s="117">
        <f t="shared" si="21"/>
        <v>29669.110000000001</v>
      </c>
      <c r="E54" s="2" t="s">
        <v>183</v>
      </c>
    </row>
    <row r="55" ht="14.25">
      <c r="A55" s="122">
        <v>45947</v>
      </c>
      <c r="B55" s="117"/>
      <c r="C55" s="117">
        <v>19.760000000000002</v>
      </c>
      <c r="D55" s="117">
        <f t="shared" si="21"/>
        <v>29649.350000000002</v>
      </c>
      <c r="E55" s="2" t="s">
        <v>184</v>
      </c>
    </row>
    <row r="56" ht="14.25">
      <c r="A56" s="122">
        <v>45950</v>
      </c>
      <c r="B56" s="117"/>
      <c r="C56" s="117">
        <v>0.84999999999999998</v>
      </c>
      <c r="D56" s="117">
        <f t="shared" si="21"/>
        <v>29648.500000000004</v>
      </c>
      <c r="E56" s="2" t="s">
        <v>185</v>
      </c>
    </row>
    <row r="57" ht="14.25">
      <c r="A57" s="122">
        <v>45957</v>
      </c>
      <c r="B57" s="117">
        <v>210</v>
      </c>
      <c r="C57" s="117"/>
      <c r="D57" s="117">
        <f t="shared" ref="D57:D58" si="22">D56+B57</f>
        <v>29858.500000000004</v>
      </c>
      <c r="E57" s="2" t="s">
        <v>186</v>
      </c>
    </row>
    <row r="58" ht="14.25">
      <c r="A58" s="122">
        <v>45960</v>
      </c>
      <c r="B58" s="117">
        <v>682.5</v>
      </c>
      <c r="C58" s="117"/>
      <c r="D58" s="117">
        <f t="shared" si="22"/>
        <v>30541.000000000004</v>
      </c>
      <c r="E58" s="2" t="s">
        <v>187</v>
      </c>
    </row>
    <row r="59" ht="14.25">
      <c r="A59" s="122">
        <v>45961</v>
      </c>
      <c r="B59" s="117"/>
      <c r="C59" s="117">
        <v>329.63999999999999</v>
      </c>
      <c r="D59" s="117">
        <f>D58-C59</f>
        <v>30211.360000000004</v>
      </c>
      <c r="E59" s="2" t="s">
        <v>188</v>
      </c>
    </row>
    <row r="60" s="44" customFormat="1" ht="14.25">
      <c r="A60" s="123" t="s">
        <v>150</v>
      </c>
      <c r="B60" s="120">
        <f>SUM(B50:B59)</f>
        <v>904.98000000000002</v>
      </c>
      <c r="C60" s="120">
        <f>SUM(C50:C59)</f>
        <v>804.07000000000005</v>
      </c>
      <c r="D60" s="120">
        <f>D59</f>
        <v>30211.360000000004</v>
      </c>
      <c r="E60" s="44"/>
    </row>
    <row r="61" ht="14.25">
      <c r="A61" s="122"/>
      <c r="B61" s="117"/>
      <c r="C61" s="117"/>
      <c r="D61" s="120"/>
      <c r="E61" s="2"/>
    </row>
    <row r="62" ht="14.25">
      <c r="A62" s="127">
        <v>45962</v>
      </c>
      <c r="D62" s="2"/>
    </row>
    <row r="63" ht="14.25">
      <c r="A63" s="122">
        <v>45964</v>
      </c>
      <c r="B63" s="117"/>
      <c r="C63" s="117">
        <v>50</v>
      </c>
      <c r="D63" s="117">
        <f>D59-C63</f>
        <v>30161.360000000004</v>
      </c>
      <c r="E63" s="2" t="s">
        <v>189</v>
      </c>
    </row>
    <row r="64" ht="14.25">
      <c r="A64" s="122">
        <v>45978</v>
      </c>
      <c r="B64" s="117"/>
      <c r="C64" s="117">
        <v>112.3</v>
      </c>
      <c r="D64" s="117">
        <f t="shared" ref="D64:D67" si="23">D63-C64</f>
        <v>30049.060000000005</v>
      </c>
      <c r="E64" s="2" t="s">
        <v>190</v>
      </c>
    </row>
    <row r="65" ht="14.25">
      <c r="A65" s="122">
        <v>45979</v>
      </c>
      <c r="B65" s="117"/>
      <c r="C65" s="117">
        <v>82.200000000000003</v>
      </c>
      <c r="D65" s="117">
        <f t="shared" si="23"/>
        <v>29966.860000000004</v>
      </c>
      <c r="E65" s="2" t="s">
        <v>191</v>
      </c>
    </row>
    <row r="66" ht="14.25">
      <c r="A66" s="122">
        <v>45979</v>
      </c>
      <c r="B66" s="117"/>
      <c r="C66" s="117">
        <v>0.84999999999999998</v>
      </c>
      <c r="D66" s="117">
        <f t="shared" si="23"/>
        <v>29966.010000000006</v>
      </c>
      <c r="E66" s="2" t="s">
        <v>192</v>
      </c>
    </row>
    <row r="67" ht="14.25">
      <c r="A67" s="122">
        <v>45981</v>
      </c>
      <c r="B67" s="117"/>
      <c r="C67" s="117">
        <v>282.04000000000002</v>
      </c>
      <c r="D67" s="117">
        <f t="shared" si="23"/>
        <v>29683.970000000005</v>
      </c>
      <c r="E67" s="2" t="s">
        <v>193</v>
      </c>
    </row>
    <row r="68" ht="14.25">
      <c r="A68" s="122">
        <v>45982</v>
      </c>
      <c r="B68" s="117">
        <v>168</v>
      </c>
      <c r="C68" s="117"/>
      <c r="D68" s="117">
        <f>D67+B68</f>
        <v>29851.970000000005</v>
      </c>
      <c r="E68" s="2" t="s">
        <v>194</v>
      </c>
    </row>
    <row r="69" ht="14.25">
      <c r="A69" s="122">
        <v>45982</v>
      </c>
      <c r="B69" s="117"/>
      <c r="C69" s="117">
        <v>329.44</v>
      </c>
      <c r="D69" s="117">
        <f>D68-C69</f>
        <v>29522.530000000006</v>
      </c>
      <c r="E69" s="2" t="s">
        <v>195</v>
      </c>
    </row>
    <row r="70" s="44" customFormat="1" ht="14.25">
      <c r="A70" s="44" t="s">
        <v>150</v>
      </c>
      <c r="B70" s="120">
        <f>SUM(B63:B69)</f>
        <v>168</v>
      </c>
      <c r="C70" s="120">
        <f>SUM(C63:C69)</f>
        <v>856.82999999999993</v>
      </c>
      <c r="D70" s="120">
        <f>D69</f>
        <v>29522.530000000006</v>
      </c>
      <c r="E70" s="44"/>
    </row>
    <row r="71" ht="14.25">
      <c r="B71" s="117"/>
      <c r="C71" s="117"/>
      <c r="D71" s="117"/>
    </row>
    <row r="72" ht="14.25">
      <c r="A72" s="127">
        <v>45992</v>
      </c>
      <c r="B72" s="117"/>
      <c r="C72" s="117"/>
      <c r="D72" s="117"/>
    </row>
    <row r="73" ht="14.25">
      <c r="A73" s="122">
        <v>45992</v>
      </c>
      <c r="B73" s="117">
        <v>682.5</v>
      </c>
      <c r="C73" s="117"/>
      <c r="D73" s="117">
        <f>D70+B73</f>
        <v>30205.030000000006</v>
      </c>
      <c r="E73" s="2" t="s">
        <v>16</v>
      </c>
    </row>
    <row r="74" ht="14.25">
      <c r="A74" s="122">
        <v>45992</v>
      </c>
      <c r="B74" s="117"/>
      <c r="C74" s="117">
        <v>12.07</v>
      </c>
      <c r="D74" s="117">
        <f t="shared" ref="D74:D76" si="24">D73-C74</f>
        <v>30192.960000000006</v>
      </c>
      <c r="E74" s="2" t="s">
        <v>196</v>
      </c>
    </row>
    <row r="75" ht="14.25">
      <c r="A75" s="122">
        <v>46001</v>
      </c>
      <c r="B75" s="117"/>
      <c r="C75" s="117">
        <v>10.869999999999999</v>
      </c>
      <c r="D75" s="117">
        <f t="shared" si="24"/>
        <v>30182.090000000007</v>
      </c>
      <c r="E75" s="2" t="s">
        <v>175</v>
      </c>
    </row>
    <row r="76" ht="14.25">
      <c r="A76" s="122">
        <v>46008</v>
      </c>
      <c r="B76" s="117"/>
      <c r="C76" s="117">
        <v>82.200000000000003</v>
      </c>
      <c r="D76" s="117">
        <f t="shared" si="24"/>
        <v>30099.890000000007</v>
      </c>
      <c r="E76" s="2" t="s">
        <v>197</v>
      </c>
    </row>
    <row r="77" ht="14.25">
      <c r="A77" s="122">
        <v>46009</v>
      </c>
      <c r="B77" s="117">
        <v>126</v>
      </c>
      <c r="C77" s="117"/>
      <c r="D77" s="117">
        <f>D76+B77</f>
        <v>30225.890000000007</v>
      </c>
      <c r="E77" s="2" t="s">
        <v>198</v>
      </c>
    </row>
    <row r="78" ht="14.25">
      <c r="A78" s="122">
        <v>46010</v>
      </c>
      <c r="B78" s="117"/>
      <c r="C78" s="117">
        <v>329.44</v>
      </c>
      <c r="D78" s="117">
        <f t="shared" ref="D78:D79" si="25">D77-C78</f>
        <v>29896.450000000008</v>
      </c>
      <c r="E78" s="2" t="s">
        <v>199</v>
      </c>
    </row>
    <row r="79" ht="14.25">
      <c r="A79" s="122">
        <v>46014</v>
      </c>
      <c r="B79" s="117"/>
      <c r="C79" s="117">
        <v>229.49000000000001</v>
      </c>
      <c r="D79" s="117">
        <f t="shared" si="25"/>
        <v>29666.960000000006</v>
      </c>
      <c r="E79" s="2" t="s">
        <v>200</v>
      </c>
    </row>
    <row r="80" ht="14.25">
      <c r="A80" s="122">
        <v>46021</v>
      </c>
      <c r="B80" s="117">
        <v>682.5</v>
      </c>
      <c r="C80" s="117"/>
      <c r="D80" s="117">
        <f>D79+B80</f>
        <v>30349.460000000006</v>
      </c>
      <c r="E80" s="128" t="s">
        <v>201</v>
      </c>
    </row>
    <row r="81" ht="14.25">
      <c r="A81" s="122">
        <v>46022</v>
      </c>
      <c r="B81" s="117"/>
      <c r="C81" s="117">
        <v>61.359999999999999</v>
      </c>
      <c r="D81" s="117">
        <f t="shared" ref="D81:D82" si="26">D80-C81</f>
        <v>30288.100000000006</v>
      </c>
      <c r="E81" s="2" t="s">
        <v>202</v>
      </c>
    </row>
    <row r="82" ht="14.25">
      <c r="A82" s="122">
        <v>46022</v>
      </c>
      <c r="B82" s="117"/>
      <c r="C82" s="117">
        <v>5000</v>
      </c>
      <c r="D82" s="120">
        <f t="shared" si="26"/>
        <v>25288.100000000006</v>
      </c>
      <c r="E82" s="2" t="s">
        <v>203</v>
      </c>
    </row>
    <row r="83" ht="14.25">
      <c r="B83" s="117"/>
      <c r="C83" s="117"/>
      <c r="D83" s="117"/>
    </row>
    <row r="84" ht="14.25">
      <c r="A84" s="127">
        <v>46023</v>
      </c>
      <c r="B84" s="117"/>
      <c r="C84" s="117"/>
      <c r="D84" s="117"/>
    </row>
    <row r="85" ht="14.25">
      <c r="A85" s="122">
        <v>46024</v>
      </c>
      <c r="B85" s="117"/>
      <c r="C85" s="117">
        <v>4324</v>
      </c>
      <c r="D85" s="117">
        <f>D82-C85</f>
        <v>20964.100000000006</v>
      </c>
      <c r="E85" s="2" t="s">
        <v>203</v>
      </c>
    </row>
    <row r="86" ht="14.25">
      <c r="A86" s="122">
        <v>46028</v>
      </c>
      <c r="B86" s="117"/>
      <c r="C86" s="117">
        <v>47.450000000000003</v>
      </c>
      <c r="D86" s="117">
        <f>D85-C86</f>
        <v>20916.650000000005</v>
      </c>
      <c r="E86" s="2" t="s">
        <v>204</v>
      </c>
    </row>
    <row r="87" ht="14.25">
      <c r="A87" s="122">
        <v>46041</v>
      </c>
      <c r="B87" s="117"/>
      <c r="C87" s="117">
        <v>82.400000000000006</v>
      </c>
      <c r="D87" s="117">
        <f>D86-C87</f>
        <v>20834.250000000004</v>
      </c>
      <c r="E87" s="128" t="s">
        <v>205</v>
      </c>
    </row>
    <row r="88" ht="14.25">
      <c r="A88" s="122">
        <v>46045</v>
      </c>
      <c r="B88" s="117"/>
      <c r="C88" s="117">
        <v>875.29999999999995</v>
      </c>
      <c r="D88" s="117">
        <f>D87-C88</f>
        <v>19958.950000000004</v>
      </c>
      <c r="E88" s="128" t="s">
        <v>206</v>
      </c>
    </row>
    <row r="89" ht="14.25">
      <c r="A89" s="122">
        <v>46048</v>
      </c>
      <c r="B89" s="117"/>
      <c r="C89" s="117">
        <v>7.5800000000000001</v>
      </c>
      <c r="D89" s="117">
        <f>D88-C89</f>
        <v>19951.370000000003</v>
      </c>
      <c r="E89" s="128" t="s">
        <v>10</v>
      </c>
    </row>
    <row r="90" ht="14.25">
      <c r="A90" s="122">
        <v>46050</v>
      </c>
      <c r="B90" s="117">
        <v>168</v>
      </c>
      <c r="C90" s="117"/>
      <c r="D90" s="117">
        <f>D89+B90</f>
        <v>20119.370000000003</v>
      </c>
      <c r="E90" s="128" t="s">
        <v>107</v>
      </c>
    </row>
    <row r="91" ht="14.25">
      <c r="A91" s="122">
        <v>46052</v>
      </c>
      <c r="C91" s="117">
        <v>4800</v>
      </c>
      <c r="D91" s="117">
        <f>D90-C91</f>
        <v>15319.370000000003</v>
      </c>
      <c r="E91" s="128" t="s">
        <v>207</v>
      </c>
    </row>
    <row r="92" ht="14.25">
      <c r="A92" s="122">
        <v>46052</v>
      </c>
      <c r="B92" s="117">
        <v>682.5</v>
      </c>
      <c r="D92" s="120">
        <f>D91+B92</f>
        <v>16001.870000000003</v>
      </c>
      <c r="E92" s="128" t="s">
        <v>16</v>
      </c>
    </row>
    <row r="94" ht="14.25">
      <c r="A94" s="129">
        <v>46054</v>
      </c>
    </row>
    <row r="95" ht="14.25">
      <c r="A95" s="122">
        <v>46055</v>
      </c>
      <c r="C95" s="2">
        <v>329.44</v>
      </c>
      <c r="D95" s="117">
        <f>D92-C95</f>
        <v>15672.430000000002</v>
      </c>
      <c r="E95" s="128" t="s">
        <v>208</v>
      </c>
    </row>
    <row r="96" ht="14.25">
      <c r="A96" s="122">
        <v>46055</v>
      </c>
      <c r="C96" s="2">
        <v>47.719999999999999</v>
      </c>
      <c r="D96" s="117">
        <f>D95-C96</f>
        <v>15624.710000000003</v>
      </c>
      <c r="E96" s="128" t="s">
        <v>209</v>
      </c>
    </row>
  </sheetData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1" zoomScale="100" workbookViewId="0">
      <pane ySplit="1" topLeftCell="A2" activePane="bottomLeft" state="frozen"/>
      <selection activeCell="F30" activeCellId="0" sqref="F30"/>
    </sheetView>
  </sheetViews>
  <sheetFormatPr defaultRowHeight="14.25"/>
  <cols>
    <col customWidth="1" min="1" max="1" style="2" width="17.28125"/>
    <col customWidth="1" min="2" max="2" style="2" width="15.5703125"/>
    <col customWidth="1" min="3" max="3" style="2" width="13.85546875"/>
    <col customWidth="1" min="4" max="4" style="2" width="12.8515625"/>
    <col customWidth="1" min="5" max="5" style="2" width="19.421875"/>
    <col min="6" max="257" style="2" width="9.140625"/>
    <col customWidth="1" min="258" max="258" style="2" width="15.5703125"/>
    <col customWidth="1" min="259" max="259" style="2" width="13.85546875"/>
    <col min="260" max="513" style="2" width="9.140625"/>
    <col customWidth="1" min="514" max="514" style="2" width="15.5703125"/>
    <col customWidth="1" min="515" max="515" style="2" width="13.85546875"/>
    <col min="516" max="769" style="2" width="9.140625"/>
    <col customWidth="1" min="770" max="770" style="2" width="15.5703125"/>
    <col customWidth="1" min="771" max="771" style="2" width="13.85546875"/>
    <col min="772" max="1025" style="2" width="9.140625"/>
    <col customWidth="1" min="1026" max="1026" style="2" width="15.5703125"/>
    <col customWidth="1" min="1027" max="1027" style="2" width="13.85546875"/>
    <col min="1028" max="1281" style="2" width="9.140625"/>
    <col customWidth="1" min="1282" max="1282" style="2" width="15.5703125"/>
    <col customWidth="1" min="1283" max="1283" style="2" width="13.85546875"/>
    <col min="1284" max="1537" style="2" width="9.140625"/>
    <col customWidth="1" min="1538" max="1538" style="2" width="15.5703125"/>
    <col customWidth="1" min="1539" max="1539" style="2" width="13.85546875"/>
    <col min="1540" max="1793" style="2" width="9.140625"/>
    <col customWidth="1" min="1794" max="1794" style="2" width="15.5703125"/>
    <col customWidth="1" min="1795" max="1795" style="2" width="13.85546875"/>
    <col min="1796" max="2049" style="2" width="9.140625"/>
    <col customWidth="1" min="2050" max="2050" style="2" width="15.5703125"/>
    <col customWidth="1" min="2051" max="2051" style="2" width="13.85546875"/>
    <col min="2052" max="2305" style="2" width="9.140625"/>
    <col customWidth="1" min="2306" max="2306" style="2" width="15.5703125"/>
    <col customWidth="1" min="2307" max="2307" style="2" width="13.85546875"/>
    <col min="2308" max="2561" style="2" width="9.140625"/>
    <col customWidth="1" min="2562" max="2562" style="2" width="15.5703125"/>
    <col customWidth="1" min="2563" max="2563" style="2" width="13.85546875"/>
    <col min="2564" max="2817" style="2" width="9.140625"/>
    <col customWidth="1" min="2818" max="2818" style="2" width="15.5703125"/>
    <col customWidth="1" min="2819" max="2819" style="2" width="13.85546875"/>
    <col min="2820" max="3073" style="2" width="9.140625"/>
    <col customWidth="1" min="3074" max="3074" style="2" width="15.5703125"/>
    <col customWidth="1" min="3075" max="3075" style="2" width="13.85546875"/>
    <col min="3076" max="3329" style="2" width="9.140625"/>
    <col customWidth="1" min="3330" max="3330" style="2" width="15.5703125"/>
    <col customWidth="1" min="3331" max="3331" style="2" width="13.85546875"/>
    <col min="3332" max="3585" style="2" width="9.140625"/>
    <col customWidth="1" min="3586" max="3586" style="2" width="15.5703125"/>
    <col customWidth="1" min="3587" max="3587" style="2" width="13.85546875"/>
    <col min="3588" max="3841" style="2" width="9.140625"/>
    <col customWidth="1" min="3842" max="3842" style="2" width="15.5703125"/>
    <col customWidth="1" min="3843" max="3843" style="2" width="13.85546875"/>
    <col min="3844" max="4097" style="2" width="9.140625"/>
    <col customWidth="1" min="4098" max="4098" style="2" width="15.5703125"/>
    <col customWidth="1" min="4099" max="4099" style="2" width="13.85546875"/>
    <col min="4100" max="4353" style="2" width="9.140625"/>
    <col customWidth="1" min="4354" max="4354" style="2" width="15.5703125"/>
    <col customWidth="1" min="4355" max="4355" style="2" width="13.85546875"/>
    <col min="4356" max="4609" style="2" width="9.140625"/>
    <col customWidth="1" min="4610" max="4610" style="2" width="15.5703125"/>
    <col customWidth="1" min="4611" max="4611" style="2" width="13.85546875"/>
    <col min="4612" max="4865" style="2" width="9.140625"/>
    <col customWidth="1" min="4866" max="4866" style="2" width="15.5703125"/>
    <col customWidth="1" min="4867" max="4867" style="2" width="13.85546875"/>
    <col min="4868" max="5121" style="2" width="9.140625"/>
    <col customWidth="1" min="5122" max="5122" style="2" width="15.5703125"/>
    <col customWidth="1" min="5123" max="5123" style="2" width="13.85546875"/>
    <col min="5124" max="5377" style="2" width="9.140625"/>
    <col customWidth="1" min="5378" max="5378" style="2" width="15.5703125"/>
    <col customWidth="1" min="5379" max="5379" style="2" width="13.85546875"/>
    <col min="5380" max="5633" style="2" width="9.140625"/>
    <col customWidth="1" min="5634" max="5634" style="2" width="15.5703125"/>
    <col customWidth="1" min="5635" max="5635" style="2" width="13.85546875"/>
    <col min="5636" max="5889" style="2" width="9.140625"/>
    <col customWidth="1" min="5890" max="5890" style="2" width="15.5703125"/>
    <col customWidth="1" min="5891" max="5891" style="2" width="13.85546875"/>
    <col min="5892" max="6145" style="2" width="9.140625"/>
    <col customWidth="1" min="6146" max="6146" style="2" width="15.5703125"/>
    <col customWidth="1" min="6147" max="6147" style="2" width="13.85546875"/>
    <col min="6148" max="6401" style="2" width="9.140625"/>
    <col customWidth="1" min="6402" max="6402" style="2" width="15.5703125"/>
    <col customWidth="1" min="6403" max="6403" style="2" width="13.85546875"/>
    <col min="6404" max="6657" style="2" width="9.140625"/>
    <col customWidth="1" min="6658" max="6658" style="2" width="15.5703125"/>
    <col customWidth="1" min="6659" max="6659" style="2" width="13.85546875"/>
    <col min="6660" max="6913" style="2" width="9.140625"/>
    <col customWidth="1" min="6914" max="6914" style="2" width="15.5703125"/>
    <col customWidth="1" min="6915" max="6915" style="2" width="13.85546875"/>
    <col min="6916" max="7169" style="2" width="9.140625"/>
    <col customWidth="1" min="7170" max="7170" style="2" width="15.5703125"/>
    <col customWidth="1" min="7171" max="7171" style="2" width="13.85546875"/>
    <col min="7172" max="7425" style="2" width="9.140625"/>
    <col customWidth="1" min="7426" max="7426" style="2" width="15.5703125"/>
    <col customWidth="1" min="7427" max="7427" style="2" width="13.85546875"/>
    <col min="7428" max="7681" style="2" width="9.140625"/>
    <col customWidth="1" min="7682" max="7682" style="2" width="15.5703125"/>
    <col customWidth="1" min="7683" max="7683" style="2" width="13.85546875"/>
    <col min="7684" max="7937" style="2" width="9.140625"/>
    <col customWidth="1" min="7938" max="7938" style="2" width="15.5703125"/>
    <col customWidth="1" min="7939" max="7939" style="2" width="13.85546875"/>
    <col min="7940" max="8193" style="2" width="9.140625"/>
    <col customWidth="1" min="8194" max="8194" style="2" width="15.5703125"/>
    <col customWidth="1" min="8195" max="8195" style="2" width="13.85546875"/>
    <col min="8196" max="8449" style="2" width="9.140625"/>
    <col customWidth="1" min="8450" max="8450" style="2" width="15.5703125"/>
    <col customWidth="1" min="8451" max="8451" style="2" width="13.85546875"/>
    <col min="8452" max="8705" style="2" width="9.140625"/>
    <col customWidth="1" min="8706" max="8706" style="2" width="15.5703125"/>
    <col customWidth="1" min="8707" max="8707" style="2" width="13.85546875"/>
    <col min="8708" max="8961" style="2" width="9.140625"/>
    <col customWidth="1" min="8962" max="8962" style="2" width="15.5703125"/>
    <col customWidth="1" min="8963" max="8963" style="2" width="13.85546875"/>
    <col min="8964" max="9217" style="2" width="9.140625"/>
    <col customWidth="1" min="9218" max="9218" style="2" width="15.5703125"/>
    <col customWidth="1" min="9219" max="9219" style="2" width="13.85546875"/>
    <col min="9220" max="9473" style="2" width="9.140625"/>
    <col customWidth="1" min="9474" max="9474" style="2" width="15.5703125"/>
    <col customWidth="1" min="9475" max="9475" style="2" width="13.85546875"/>
    <col min="9476" max="9729" style="2" width="9.140625"/>
    <col customWidth="1" min="9730" max="9730" style="2" width="15.5703125"/>
    <col customWidth="1" min="9731" max="9731" style="2" width="13.85546875"/>
    <col min="9732" max="9985" style="2" width="9.140625"/>
    <col customWidth="1" min="9986" max="9986" style="2" width="15.5703125"/>
    <col customWidth="1" min="9987" max="9987" style="2" width="13.85546875"/>
    <col min="9988" max="10241" style="2" width="9.140625"/>
    <col customWidth="1" min="10242" max="10242" style="2" width="15.5703125"/>
    <col customWidth="1" min="10243" max="10243" style="2" width="13.85546875"/>
    <col min="10244" max="10497" style="2" width="9.140625"/>
    <col customWidth="1" min="10498" max="10498" style="2" width="15.5703125"/>
    <col customWidth="1" min="10499" max="10499" style="2" width="13.85546875"/>
    <col min="10500" max="10753" style="2" width="9.140625"/>
    <col customWidth="1" min="10754" max="10754" style="2" width="15.5703125"/>
    <col customWidth="1" min="10755" max="10755" style="2" width="13.85546875"/>
    <col min="10756" max="11009" style="2" width="9.140625"/>
    <col customWidth="1" min="11010" max="11010" style="2" width="15.5703125"/>
    <col customWidth="1" min="11011" max="11011" style="2" width="13.85546875"/>
    <col min="11012" max="11265" style="2" width="9.140625"/>
    <col customWidth="1" min="11266" max="11266" style="2" width="15.5703125"/>
    <col customWidth="1" min="11267" max="11267" style="2" width="13.85546875"/>
    <col min="11268" max="11521" style="2" width="9.140625"/>
    <col customWidth="1" min="11522" max="11522" style="2" width="15.5703125"/>
    <col customWidth="1" min="11523" max="11523" style="2" width="13.85546875"/>
    <col min="11524" max="11777" style="2" width="9.140625"/>
    <col customWidth="1" min="11778" max="11778" style="2" width="15.5703125"/>
    <col customWidth="1" min="11779" max="11779" style="2" width="13.85546875"/>
    <col min="11780" max="12033" style="2" width="9.140625"/>
    <col customWidth="1" min="12034" max="12034" style="2" width="15.5703125"/>
    <col customWidth="1" min="12035" max="12035" style="2" width="13.85546875"/>
    <col min="12036" max="12289" style="2" width="9.140625"/>
    <col customWidth="1" min="12290" max="12290" style="2" width="15.5703125"/>
    <col customWidth="1" min="12291" max="12291" style="2" width="13.85546875"/>
    <col min="12292" max="12545" style="2" width="9.140625"/>
    <col customWidth="1" min="12546" max="12546" style="2" width="15.5703125"/>
    <col customWidth="1" min="12547" max="12547" style="2" width="13.85546875"/>
    <col min="12548" max="12801" style="2" width="9.140625"/>
    <col customWidth="1" min="12802" max="12802" style="2" width="15.5703125"/>
    <col customWidth="1" min="12803" max="12803" style="2" width="13.85546875"/>
    <col min="12804" max="13057" style="2" width="9.140625"/>
    <col customWidth="1" min="13058" max="13058" style="2" width="15.5703125"/>
    <col customWidth="1" min="13059" max="13059" style="2" width="13.85546875"/>
    <col min="13060" max="13313" style="2" width="9.140625"/>
    <col customWidth="1" min="13314" max="13314" style="2" width="15.5703125"/>
    <col customWidth="1" min="13315" max="13315" style="2" width="13.85546875"/>
    <col min="13316" max="13569" style="2" width="9.140625"/>
    <col customWidth="1" min="13570" max="13570" style="2" width="15.5703125"/>
    <col customWidth="1" min="13571" max="13571" style="2" width="13.85546875"/>
    <col min="13572" max="13825" style="2" width="9.140625"/>
    <col customWidth="1" min="13826" max="13826" style="2" width="15.5703125"/>
    <col customWidth="1" min="13827" max="13827" style="2" width="13.85546875"/>
    <col min="13828" max="14081" style="2" width="9.140625"/>
    <col customWidth="1" min="14082" max="14082" style="2" width="15.5703125"/>
    <col customWidth="1" min="14083" max="14083" style="2" width="13.85546875"/>
    <col min="14084" max="14337" style="2" width="9.140625"/>
    <col customWidth="1" min="14338" max="14338" style="2" width="15.5703125"/>
    <col customWidth="1" min="14339" max="14339" style="2" width="13.85546875"/>
    <col min="14340" max="14593" style="2" width="9.140625"/>
    <col customWidth="1" min="14594" max="14594" style="2" width="15.5703125"/>
    <col customWidth="1" min="14595" max="14595" style="2" width="13.85546875"/>
    <col min="14596" max="14849" style="2" width="9.140625"/>
    <col customWidth="1" min="14850" max="14850" style="2" width="15.5703125"/>
    <col customWidth="1" min="14851" max="14851" style="2" width="13.85546875"/>
    <col min="14852" max="15105" style="2" width="9.140625"/>
    <col customWidth="1" min="15106" max="15106" style="2" width="15.5703125"/>
    <col customWidth="1" min="15107" max="15107" style="2" width="13.85546875"/>
    <col min="15108" max="15361" style="2" width="9.140625"/>
    <col customWidth="1" min="15362" max="15362" style="2" width="15.5703125"/>
    <col customWidth="1" min="15363" max="15363" style="2" width="13.85546875"/>
    <col min="15364" max="15617" style="2" width="9.140625"/>
    <col customWidth="1" min="15618" max="15618" style="2" width="15.5703125"/>
    <col customWidth="1" min="15619" max="15619" style="2" width="13.85546875"/>
    <col min="15620" max="15873" style="2" width="9.140625"/>
    <col customWidth="1" min="15874" max="15874" style="2" width="15.5703125"/>
    <col customWidth="1" min="15875" max="15875" style="2" width="13.85546875"/>
    <col min="15876" max="16129" style="2" width="9.140625"/>
    <col customWidth="1" min="16130" max="16130" style="2" width="15.5703125"/>
    <col customWidth="1" min="16131" max="16131" style="2" width="13.85546875"/>
    <col min="16132" max="16384" style="2" width="9.140625"/>
  </cols>
  <sheetData>
    <row r="1" s="8" customFormat="1" ht="12.75">
      <c r="A1" s="8" t="s">
        <v>6</v>
      </c>
      <c r="B1" s="8" t="s">
        <v>210</v>
      </c>
      <c r="C1" s="8" t="s">
        <v>211</v>
      </c>
      <c r="D1" s="8" t="s">
        <v>4</v>
      </c>
    </row>
    <row r="2">
      <c r="A2" s="130">
        <v>43040</v>
      </c>
      <c r="B2" s="2" t="s">
        <v>212</v>
      </c>
      <c r="C2" s="2">
        <v>51467</v>
      </c>
      <c r="D2" s="2">
        <f>C2</f>
        <v>51467</v>
      </c>
    </row>
    <row r="3">
      <c r="A3" s="130">
        <v>43070</v>
      </c>
      <c r="B3" s="2" t="s">
        <v>213</v>
      </c>
      <c r="C3" s="2">
        <v>7180</v>
      </c>
      <c r="D3" s="2">
        <f t="shared" ref="D3:D9" si="27">D2-C3</f>
        <v>44287</v>
      </c>
    </row>
    <row r="4">
      <c r="A4" s="130">
        <v>43282</v>
      </c>
      <c r="B4" s="2" t="s">
        <v>214</v>
      </c>
      <c r="C4" s="2">
        <v>4100</v>
      </c>
      <c r="D4" s="2">
        <f t="shared" si="27"/>
        <v>40187</v>
      </c>
    </row>
    <row r="5">
      <c r="A5" s="130">
        <v>43282</v>
      </c>
      <c r="B5" s="2" t="s">
        <v>213</v>
      </c>
      <c r="C5" s="2">
        <v>19600</v>
      </c>
      <c r="D5" s="2">
        <f t="shared" si="27"/>
        <v>20587</v>
      </c>
    </row>
    <row r="6">
      <c r="A6" s="130">
        <v>43282</v>
      </c>
      <c r="B6" s="2" t="s">
        <v>215</v>
      </c>
      <c r="C6" s="2">
        <v>4250</v>
      </c>
      <c r="D6" s="2">
        <f t="shared" si="27"/>
        <v>16337</v>
      </c>
    </row>
    <row r="7">
      <c r="A7" s="130">
        <v>44105</v>
      </c>
      <c r="B7" s="2" t="s">
        <v>216</v>
      </c>
      <c r="C7" s="2">
        <v>5868</v>
      </c>
      <c r="D7" s="2">
        <f t="shared" si="27"/>
        <v>10469</v>
      </c>
    </row>
    <row r="8">
      <c r="A8" s="130">
        <v>44256</v>
      </c>
      <c r="B8" s="2" t="s">
        <v>217</v>
      </c>
      <c r="C8" s="2">
        <v>1160</v>
      </c>
      <c r="D8" s="2">
        <f t="shared" si="27"/>
        <v>9309</v>
      </c>
    </row>
    <row r="9">
      <c r="A9" s="130">
        <v>44256</v>
      </c>
      <c r="B9" s="2" t="s">
        <v>218</v>
      </c>
      <c r="C9" s="2">
        <v>2500</v>
      </c>
      <c r="D9" s="2">
        <f t="shared" si="27"/>
        <v>6809</v>
      </c>
    </row>
    <row r="10">
      <c r="A10" s="130">
        <v>44256</v>
      </c>
      <c r="B10" s="2" t="s">
        <v>219</v>
      </c>
      <c r="C10" s="2">
        <v>245</v>
      </c>
      <c r="D10" s="2">
        <f>D9-C10</f>
        <v>6564</v>
      </c>
    </row>
    <row r="11">
      <c r="A11" s="130">
        <v>44378</v>
      </c>
      <c r="B11" s="2" t="s">
        <v>220</v>
      </c>
      <c r="C11" s="2">
        <v>250</v>
      </c>
      <c r="D11" s="2">
        <f t="shared" ref="D11:D18" si="28">D10-C11</f>
        <v>6314</v>
      </c>
    </row>
    <row r="12">
      <c r="A12" s="130">
        <v>44378</v>
      </c>
      <c r="B12" s="2" t="s">
        <v>219</v>
      </c>
      <c r="C12" s="2">
        <v>4300</v>
      </c>
      <c r="D12" s="2">
        <f t="shared" si="28"/>
        <v>2014</v>
      </c>
    </row>
    <row r="13">
      <c r="A13" s="130">
        <v>44409</v>
      </c>
      <c r="B13" s="2" t="s">
        <v>219</v>
      </c>
      <c r="C13" s="2">
        <v>374.88999999999999</v>
      </c>
      <c r="D13" s="2">
        <f t="shared" si="28"/>
        <v>1639.1100000000001</v>
      </c>
    </row>
    <row r="14">
      <c r="A14" s="130">
        <v>44743</v>
      </c>
      <c r="B14" s="2" t="s">
        <v>221</v>
      </c>
      <c r="C14" s="2">
        <v>407.13999999999999</v>
      </c>
      <c r="D14" s="51">
        <f t="shared" si="28"/>
        <v>1231.9700000000003</v>
      </c>
    </row>
    <row r="15">
      <c r="A15" s="130">
        <v>45689</v>
      </c>
      <c r="B15" s="2" t="s">
        <v>222</v>
      </c>
      <c r="C15" s="124">
        <v>268</v>
      </c>
      <c r="D15" s="2">
        <f t="shared" si="28"/>
        <v>963.97000000000025</v>
      </c>
    </row>
    <row r="16" ht="14.25">
      <c r="A16" s="122">
        <v>45875</v>
      </c>
      <c r="B16" s="2" t="s">
        <v>223</v>
      </c>
      <c r="C16" s="2">
        <v>580.77999999999997</v>
      </c>
      <c r="D16" s="2">
        <f t="shared" si="28"/>
        <v>383.19000000000028</v>
      </c>
      <c r="E16" s="2" t="s">
        <v>224</v>
      </c>
      <c r="F16" s="2" t="s">
        <v>225</v>
      </c>
    </row>
    <row r="17" ht="14.25">
      <c r="A17" s="130">
        <v>45839</v>
      </c>
      <c r="B17" s="2" t="s">
        <v>163</v>
      </c>
      <c r="C17" s="131">
        <v>450</v>
      </c>
      <c r="D17" s="132">
        <f t="shared" si="28"/>
        <v>-66.809999999999718</v>
      </c>
      <c r="E17" s="2" t="s">
        <v>226</v>
      </c>
      <c r="F17" s="2" t="s">
        <v>225</v>
      </c>
    </row>
    <row r="18" ht="14.25">
      <c r="A18" s="133">
        <v>45863</v>
      </c>
      <c r="B18" s="2" t="s">
        <v>222</v>
      </c>
      <c r="C18" s="131">
        <v>90</v>
      </c>
      <c r="D18" s="132">
        <f t="shared" si="28"/>
        <v>-156.80999999999972</v>
      </c>
      <c r="E18" s="2" t="s">
        <v>227</v>
      </c>
      <c r="F18" s="2" t="s">
        <v>228</v>
      </c>
    </row>
    <row r="25">
      <c r="P25" s="124"/>
    </row>
  </sheetData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1" zoomScale="100" workbookViewId="0">
      <pane ySplit="1" topLeftCell="A2" activePane="bottomLeft" state="frozen"/>
      <selection activeCell="C19" activeCellId="0" sqref="C19"/>
    </sheetView>
  </sheetViews>
  <sheetFormatPr defaultRowHeight="14.25"/>
  <cols>
    <col customWidth="1" min="1" max="1" style="2" width="23.5703125"/>
    <col customWidth="1" min="2" max="2" width="23.5703125"/>
    <col customWidth="1" min="3" max="3" style="2" width="15.5703125"/>
    <col customWidth="1" min="4" max="4" style="2" width="13.85546875"/>
    <col customWidth="1" min="5" max="5" style="2" width="17.85546875"/>
    <col customWidth="1" min="6" max="6" style="2" width="18.00390625"/>
    <col min="7" max="257" style="2" width="9.140625"/>
    <col customWidth="1" min="258" max="258" style="2" width="19.140625"/>
    <col customWidth="1" min="259" max="259" style="2" width="15.5703125"/>
    <col customWidth="1" min="260" max="260" style="2" width="13.85546875"/>
    <col min="261" max="513" style="2" width="9.140625"/>
    <col customWidth="1" min="514" max="514" style="2" width="19.140625"/>
    <col customWidth="1" min="515" max="515" style="2" width="15.5703125"/>
    <col customWidth="1" min="516" max="516" style="2" width="13.85546875"/>
    <col min="517" max="769" style="2" width="9.140625"/>
    <col customWidth="1" min="770" max="770" style="2" width="19.140625"/>
    <col customWidth="1" min="771" max="771" style="2" width="15.5703125"/>
    <col customWidth="1" min="772" max="772" style="2" width="13.85546875"/>
    <col min="773" max="1025" style="2" width="9.140625"/>
    <col customWidth="1" min="1026" max="1026" style="2" width="19.140625"/>
    <col customWidth="1" min="1027" max="1027" style="2" width="15.5703125"/>
    <col customWidth="1" min="1028" max="1028" style="2" width="13.85546875"/>
    <col min="1029" max="1281" style="2" width="9.140625"/>
    <col customWidth="1" min="1282" max="1282" style="2" width="19.140625"/>
    <col customWidth="1" min="1283" max="1283" style="2" width="15.5703125"/>
    <col customWidth="1" min="1284" max="1284" style="2" width="13.85546875"/>
    <col min="1285" max="1537" style="2" width="9.140625"/>
    <col customWidth="1" min="1538" max="1538" style="2" width="19.140625"/>
    <col customWidth="1" min="1539" max="1539" style="2" width="15.5703125"/>
    <col customWidth="1" min="1540" max="1540" style="2" width="13.85546875"/>
    <col min="1541" max="1793" style="2" width="9.140625"/>
    <col customWidth="1" min="1794" max="1794" style="2" width="19.140625"/>
    <col customWidth="1" min="1795" max="1795" style="2" width="15.5703125"/>
    <col customWidth="1" min="1796" max="1796" style="2" width="13.85546875"/>
    <col min="1797" max="2049" style="2" width="9.140625"/>
    <col customWidth="1" min="2050" max="2050" style="2" width="19.140625"/>
    <col customWidth="1" min="2051" max="2051" style="2" width="15.5703125"/>
    <col customWidth="1" min="2052" max="2052" style="2" width="13.85546875"/>
    <col min="2053" max="2305" style="2" width="9.140625"/>
    <col customWidth="1" min="2306" max="2306" style="2" width="19.140625"/>
    <col customWidth="1" min="2307" max="2307" style="2" width="15.5703125"/>
    <col customWidth="1" min="2308" max="2308" style="2" width="13.85546875"/>
    <col min="2309" max="2561" style="2" width="9.140625"/>
    <col customWidth="1" min="2562" max="2562" style="2" width="19.140625"/>
    <col customWidth="1" min="2563" max="2563" style="2" width="15.5703125"/>
    <col customWidth="1" min="2564" max="2564" style="2" width="13.85546875"/>
    <col min="2565" max="2817" style="2" width="9.140625"/>
    <col customWidth="1" min="2818" max="2818" style="2" width="19.140625"/>
    <col customWidth="1" min="2819" max="2819" style="2" width="15.5703125"/>
    <col customWidth="1" min="2820" max="2820" style="2" width="13.85546875"/>
    <col min="2821" max="3073" style="2" width="9.140625"/>
    <col customWidth="1" min="3074" max="3074" style="2" width="19.140625"/>
    <col customWidth="1" min="3075" max="3075" style="2" width="15.5703125"/>
    <col customWidth="1" min="3076" max="3076" style="2" width="13.85546875"/>
    <col min="3077" max="3329" style="2" width="9.140625"/>
    <col customWidth="1" min="3330" max="3330" style="2" width="19.140625"/>
    <col customWidth="1" min="3331" max="3331" style="2" width="15.5703125"/>
    <col customWidth="1" min="3332" max="3332" style="2" width="13.85546875"/>
    <col min="3333" max="3585" style="2" width="9.140625"/>
    <col customWidth="1" min="3586" max="3586" style="2" width="19.140625"/>
    <col customWidth="1" min="3587" max="3587" style="2" width="15.5703125"/>
    <col customWidth="1" min="3588" max="3588" style="2" width="13.85546875"/>
    <col min="3589" max="3841" style="2" width="9.140625"/>
    <col customWidth="1" min="3842" max="3842" style="2" width="19.140625"/>
    <col customWidth="1" min="3843" max="3843" style="2" width="15.5703125"/>
    <col customWidth="1" min="3844" max="3844" style="2" width="13.85546875"/>
    <col min="3845" max="4097" style="2" width="9.140625"/>
    <col customWidth="1" min="4098" max="4098" style="2" width="19.140625"/>
    <col customWidth="1" min="4099" max="4099" style="2" width="15.5703125"/>
    <col customWidth="1" min="4100" max="4100" style="2" width="13.85546875"/>
    <col min="4101" max="4353" style="2" width="9.140625"/>
    <col customWidth="1" min="4354" max="4354" style="2" width="19.140625"/>
    <col customWidth="1" min="4355" max="4355" style="2" width="15.5703125"/>
    <col customWidth="1" min="4356" max="4356" style="2" width="13.85546875"/>
    <col min="4357" max="4609" style="2" width="9.140625"/>
    <col customWidth="1" min="4610" max="4610" style="2" width="19.140625"/>
    <col customWidth="1" min="4611" max="4611" style="2" width="15.5703125"/>
    <col customWidth="1" min="4612" max="4612" style="2" width="13.85546875"/>
    <col min="4613" max="4865" style="2" width="9.140625"/>
    <col customWidth="1" min="4866" max="4866" style="2" width="19.140625"/>
    <col customWidth="1" min="4867" max="4867" style="2" width="15.5703125"/>
    <col customWidth="1" min="4868" max="4868" style="2" width="13.85546875"/>
    <col min="4869" max="5121" style="2" width="9.140625"/>
    <col customWidth="1" min="5122" max="5122" style="2" width="19.140625"/>
    <col customWidth="1" min="5123" max="5123" style="2" width="15.5703125"/>
    <col customWidth="1" min="5124" max="5124" style="2" width="13.85546875"/>
    <col min="5125" max="5377" style="2" width="9.140625"/>
    <col customWidth="1" min="5378" max="5378" style="2" width="19.140625"/>
    <col customWidth="1" min="5379" max="5379" style="2" width="15.5703125"/>
    <col customWidth="1" min="5380" max="5380" style="2" width="13.85546875"/>
    <col min="5381" max="5633" style="2" width="9.140625"/>
    <col customWidth="1" min="5634" max="5634" style="2" width="19.140625"/>
    <col customWidth="1" min="5635" max="5635" style="2" width="15.5703125"/>
    <col customWidth="1" min="5636" max="5636" style="2" width="13.85546875"/>
    <col min="5637" max="5889" style="2" width="9.140625"/>
    <col customWidth="1" min="5890" max="5890" style="2" width="19.140625"/>
    <col customWidth="1" min="5891" max="5891" style="2" width="15.5703125"/>
    <col customWidth="1" min="5892" max="5892" style="2" width="13.85546875"/>
    <col min="5893" max="6145" style="2" width="9.140625"/>
    <col customWidth="1" min="6146" max="6146" style="2" width="19.140625"/>
    <col customWidth="1" min="6147" max="6147" style="2" width="15.5703125"/>
    <col customWidth="1" min="6148" max="6148" style="2" width="13.85546875"/>
    <col min="6149" max="6401" style="2" width="9.140625"/>
    <col customWidth="1" min="6402" max="6402" style="2" width="19.140625"/>
    <col customWidth="1" min="6403" max="6403" style="2" width="15.5703125"/>
    <col customWidth="1" min="6404" max="6404" style="2" width="13.85546875"/>
    <col min="6405" max="6657" style="2" width="9.140625"/>
    <col customWidth="1" min="6658" max="6658" style="2" width="19.140625"/>
    <col customWidth="1" min="6659" max="6659" style="2" width="15.5703125"/>
    <col customWidth="1" min="6660" max="6660" style="2" width="13.85546875"/>
    <col min="6661" max="6913" style="2" width="9.140625"/>
    <col customWidth="1" min="6914" max="6914" style="2" width="19.140625"/>
    <col customWidth="1" min="6915" max="6915" style="2" width="15.5703125"/>
    <col customWidth="1" min="6916" max="6916" style="2" width="13.85546875"/>
    <col min="6917" max="7169" style="2" width="9.140625"/>
    <col customWidth="1" min="7170" max="7170" style="2" width="19.140625"/>
    <col customWidth="1" min="7171" max="7171" style="2" width="15.5703125"/>
    <col customWidth="1" min="7172" max="7172" style="2" width="13.85546875"/>
    <col min="7173" max="7425" style="2" width="9.140625"/>
    <col customWidth="1" min="7426" max="7426" style="2" width="19.140625"/>
    <col customWidth="1" min="7427" max="7427" style="2" width="15.5703125"/>
    <col customWidth="1" min="7428" max="7428" style="2" width="13.85546875"/>
    <col min="7429" max="7681" style="2" width="9.140625"/>
    <col customWidth="1" min="7682" max="7682" style="2" width="19.140625"/>
    <col customWidth="1" min="7683" max="7683" style="2" width="15.5703125"/>
    <col customWidth="1" min="7684" max="7684" style="2" width="13.85546875"/>
    <col min="7685" max="7937" style="2" width="9.140625"/>
    <col customWidth="1" min="7938" max="7938" style="2" width="19.140625"/>
    <col customWidth="1" min="7939" max="7939" style="2" width="15.5703125"/>
    <col customWidth="1" min="7940" max="7940" style="2" width="13.85546875"/>
    <col min="7941" max="8193" style="2" width="9.140625"/>
    <col customWidth="1" min="8194" max="8194" style="2" width="19.140625"/>
    <col customWidth="1" min="8195" max="8195" style="2" width="15.5703125"/>
    <col customWidth="1" min="8196" max="8196" style="2" width="13.85546875"/>
    <col min="8197" max="8449" style="2" width="9.140625"/>
    <col customWidth="1" min="8450" max="8450" style="2" width="19.140625"/>
    <col customWidth="1" min="8451" max="8451" style="2" width="15.5703125"/>
    <col customWidth="1" min="8452" max="8452" style="2" width="13.85546875"/>
    <col min="8453" max="8705" style="2" width="9.140625"/>
    <col customWidth="1" min="8706" max="8706" style="2" width="19.140625"/>
    <col customWidth="1" min="8707" max="8707" style="2" width="15.5703125"/>
    <col customWidth="1" min="8708" max="8708" style="2" width="13.85546875"/>
    <col min="8709" max="8961" style="2" width="9.140625"/>
    <col customWidth="1" min="8962" max="8962" style="2" width="19.140625"/>
    <col customWidth="1" min="8963" max="8963" style="2" width="15.5703125"/>
    <col customWidth="1" min="8964" max="8964" style="2" width="13.85546875"/>
    <col min="8965" max="9217" style="2" width="9.140625"/>
    <col customWidth="1" min="9218" max="9218" style="2" width="19.140625"/>
    <col customWidth="1" min="9219" max="9219" style="2" width="15.5703125"/>
    <col customWidth="1" min="9220" max="9220" style="2" width="13.85546875"/>
    <col min="9221" max="9473" style="2" width="9.140625"/>
    <col customWidth="1" min="9474" max="9474" style="2" width="19.140625"/>
    <col customWidth="1" min="9475" max="9475" style="2" width="15.5703125"/>
    <col customWidth="1" min="9476" max="9476" style="2" width="13.85546875"/>
    <col min="9477" max="9729" style="2" width="9.140625"/>
    <col customWidth="1" min="9730" max="9730" style="2" width="19.140625"/>
    <col customWidth="1" min="9731" max="9731" style="2" width="15.5703125"/>
    <col customWidth="1" min="9732" max="9732" style="2" width="13.85546875"/>
    <col min="9733" max="9985" style="2" width="9.140625"/>
    <col customWidth="1" min="9986" max="9986" style="2" width="19.140625"/>
    <col customWidth="1" min="9987" max="9987" style="2" width="15.5703125"/>
    <col customWidth="1" min="9988" max="9988" style="2" width="13.85546875"/>
    <col min="9989" max="10241" style="2" width="9.140625"/>
    <col customWidth="1" min="10242" max="10242" style="2" width="19.140625"/>
    <col customWidth="1" min="10243" max="10243" style="2" width="15.5703125"/>
    <col customWidth="1" min="10244" max="10244" style="2" width="13.85546875"/>
    <col min="10245" max="10497" style="2" width="9.140625"/>
    <col customWidth="1" min="10498" max="10498" style="2" width="19.140625"/>
    <col customWidth="1" min="10499" max="10499" style="2" width="15.5703125"/>
    <col customWidth="1" min="10500" max="10500" style="2" width="13.85546875"/>
    <col min="10501" max="10753" style="2" width="9.140625"/>
    <col customWidth="1" min="10754" max="10754" style="2" width="19.140625"/>
    <col customWidth="1" min="10755" max="10755" style="2" width="15.5703125"/>
    <col customWidth="1" min="10756" max="10756" style="2" width="13.85546875"/>
    <col min="10757" max="11009" style="2" width="9.140625"/>
    <col customWidth="1" min="11010" max="11010" style="2" width="19.140625"/>
    <col customWidth="1" min="11011" max="11011" style="2" width="15.5703125"/>
    <col customWidth="1" min="11012" max="11012" style="2" width="13.85546875"/>
    <col min="11013" max="11265" style="2" width="9.140625"/>
    <col customWidth="1" min="11266" max="11266" style="2" width="19.140625"/>
    <col customWidth="1" min="11267" max="11267" style="2" width="15.5703125"/>
    <col customWidth="1" min="11268" max="11268" style="2" width="13.85546875"/>
    <col min="11269" max="11521" style="2" width="9.140625"/>
    <col customWidth="1" min="11522" max="11522" style="2" width="19.140625"/>
    <col customWidth="1" min="11523" max="11523" style="2" width="15.5703125"/>
    <col customWidth="1" min="11524" max="11524" style="2" width="13.85546875"/>
    <col min="11525" max="11777" style="2" width="9.140625"/>
    <col customWidth="1" min="11778" max="11778" style="2" width="19.140625"/>
    <col customWidth="1" min="11779" max="11779" style="2" width="15.5703125"/>
    <col customWidth="1" min="11780" max="11780" style="2" width="13.85546875"/>
    <col min="11781" max="12033" style="2" width="9.140625"/>
    <col customWidth="1" min="12034" max="12034" style="2" width="19.140625"/>
    <col customWidth="1" min="12035" max="12035" style="2" width="15.5703125"/>
    <col customWidth="1" min="12036" max="12036" style="2" width="13.85546875"/>
    <col min="12037" max="12289" style="2" width="9.140625"/>
    <col customWidth="1" min="12290" max="12290" style="2" width="19.140625"/>
    <col customWidth="1" min="12291" max="12291" style="2" width="15.5703125"/>
    <col customWidth="1" min="12292" max="12292" style="2" width="13.85546875"/>
    <col min="12293" max="12545" style="2" width="9.140625"/>
    <col customWidth="1" min="12546" max="12546" style="2" width="19.140625"/>
    <col customWidth="1" min="12547" max="12547" style="2" width="15.5703125"/>
    <col customWidth="1" min="12548" max="12548" style="2" width="13.85546875"/>
    <col min="12549" max="12801" style="2" width="9.140625"/>
    <col customWidth="1" min="12802" max="12802" style="2" width="19.140625"/>
    <col customWidth="1" min="12803" max="12803" style="2" width="15.5703125"/>
    <col customWidth="1" min="12804" max="12804" style="2" width="13.85546875"/>
    <col min="12805" max="13057" style="2" width="9.140625"/>
    <col customWidth="1" min="13058" max="13058" style="2" width="19.140625"/>
    <col customWidth="1" min="13059" max="13059" style="2" width="15.5703125"/>
    <col customWidth="1" min="13060" max="13060" style="2" width="13.85546875"/>
    <col min="13061" max="13313" style="2" width="9.140625"/>
    <col customWidth="1" min="13314" max="13314" style="2" width="19.140625"/>
    <col customWidth="1" min="13315" max="13315" style="2" width="15.5703125"/>
    <col customWidth="1" min="13316" max="13316" style="2" width="13.85546875"/>
    <col min="13317" max="13569" style="2" width="9.140625"/>
    <col customWidth="1" min="13570" max="13570" style="2" width="19.140625"/>
    <col customWidth="1" min="13571" max="13571" style="2" width="15.5703125"/>
    <col customWidth="1" min="13572" max="13572" style="2" width="13.85546875"/>
    <col min="13573" max="13825" style="2" width="9.140625"/>
    <col customWidth="1" min="13826" max="13826" style="2" width="19.140625"/>
    <col customWidth="1" min="13827" max="13827" style="2" width="15.5703125"/>
    <col customWidth="1" min="13828" max="13828" style="2" width="13.85546875"/>
    <col min="13829" max="14081" style="2" width="9.140625"/>
    <col customWidth="1" min="14082" max="14082" style="2" width="19.140625"/>
    <col customWidth="1" min="14083" max="14083" style="2" width="15.5703125"/>
    <col customWidth="1" min="14084" max="14084" style="2" width="13.85546875"/>
    <col min="14085" max="14337" style="2" width="9.140625"/>
    <col customWidth="1" min="14338" max="14338" style="2" width="19.140625"/>
    <col customWidth="1" min="14339" max="14339" style="2" width="15.5703125"/>
    <col customWidth="1" min="14340" max="14340" style="2" width="13.85546875"/>
    <col min="14341" max="14593" style="2" width="9.140625"/>
    <col customWidth="1" min="14594" max="14594" style="2" width="19.140625"/>
    <col customWidth="1" min="14595" max="14595" style="2" width="15.5703125"/>
    <col customWidth="1" min="14596" max="14596" style="2" width="13.85546875"/>
    <col min="14597" max="14849" style="2" width="9.140625"/>
    <col customWidth="1" min="14850" max="14850" style="2" width="19.140625"/>
    <col customWidth="1" min="14851" max="14851" style="2" width="15.5703125"/>
    <col customWidth="1" min="14852" max="14852" style="2" width="13.85546875"/>
    <col min="14853" max="15105" style="2" width="9.140625"/>
    <col customWidth="1" min="15106" max="15106" style="2" width="19.140625"/>
    <col customWidth="1" min="15107" max="15107" style="2" width="15.5703125"/>
    <col customWidth="1" min="15108" max="15108" style="2" width="13.85546875"/>
    <col min="15109" max="15361" style="2" width="9.140625"/>
    <col customWidth="1" min="15362" max="15362" style="2" width="19.140625"/>
    <col customWidth="1" min="15363" max="15363" style="2" width="15.5703125"/>
    <col customWidth="1" min="15364" max="15364" style="2" width="13.85546875"/>
    <col min="15365" max="15617" style="2" width="9.140625"/>
    <col customWidth="1" min="15618" max="15618" style="2" width="19.140625"/>
    <col customWidth="1" min="15619" max="15619" style="2" width="15.5703125"/>
    <col customWidth="1" min="15620" max="15620" style="2" width="13.85546875"/>
    <col min="15621" max="15873" style="2" width="9.140625"/>
    <col customWidth="1" min="15874" max="15874" style="2" width="19.140625"/>
    <col customWidth="1" min="15875" max="15875" style="2" width="15.5703125"/>
    <col customWidth="1" min="15876" max="15876" style="2" width="13.85546875"/>
    <col min="15877" max="16129" style="2" width="9.140625"/>
    <col customWidth="1" min="16130" max="16130" style="2" width="19.140625"/>
    <col customWidth="1" min="16131" max="16131" style="2" width="15.5703125"/>
    <col customWidth="1" min="16132" max="16132" style="2" width="13.85546875"/>
    <col min="16133" max="16384" style="2" width="9.140625"/>
  </cols>
  <sheetData>
    <row r="1" s="8" customFormat="1" ht="12.75">
      <c r="A1" s="8" t="s">
        <v>6</v>
      </c>
      <c r="B1" s="8" t="s">
        <v>145</v>
      </c>
      <c r="C1" s="8" t="s">
        <v>229</v>
      </c>
      <c r="D1" s="8" t="s">
        <v>4</v>
      </c>
    </row>
    <row r="2">
      <c r="A2" s="134">
        <v>44771</v>
      </c>
      <c r="B2" s="117">
        <v>2500</v>
      </c>
      <c r="C2" s="117"/>
      <c r="D2" s="117">
        <f>B2</f>
        <v>2500</v>
      </c>
      <c r="E2" s="2" t="s">
        <v>230</v>
      </c>
    </row>
    <row r="3">
      <c r="A3" s="134">
        <v>44803</v>
      </c>
      <c r="B3" s="117">
        <v>5000</v>
      </c>
      <c r="C3" s="117"/>
      <c r="D3" s="117">
        <f t="shared" ref="D3:D6" si="29">D2+B3</f>
        <v>7500</v>
      </c>
      <c r="E3" s="2" t="s">
        <v>230</v>
      </c>
    </row>
    <row r="4">
      <c r="A4" s="134">
        <v>44897</v>
      </c>
      <c r="B4" s="117">
        <v>500</v>
      </c>
      <c r="C4" s="117"/>
      <c r="D4" s="135">
        <f t="shared" si="29"/>
        <v>8000</v>
      </c>
      <c r="E4" s="2" t="s">
        <v>230</v>
      </c>
    </row>
    <row r="5">
      <c r="A5" s="134">
        <v>45191</v>
      </c>
      <c r="B5" s="117">
        <v>2800</v>
      </c>
      <c r="C5" s="117"/>
      <c r="D5" s="135">
        <f t="shared" si="29"/>
        <v>10800</v>
      </c>
      <c r="E5" s="2" t="s">
        <v>231</v>
      </c>
    </row>
    <row r="6">
      <c r="A6" s="134">
        <v>45786</v>
      </c>
      <c r="B6" s="117">
        <v>19890</v>
      </c>
      <c r="C6" s="117"/>
      <c r="D6" s="135">
        <f t="shared" si="29"/>
        <v>30690</v>
      </c>
      <c r="E6" s="2" t="s">
        <v>44</v>
      </c>
    </row>
    <row r="7">
      <c r="A7" s="134">
        <v>45848</v>
      </c>
      <c r="B7" s="136"/>
      <c r="C7" s="117">
        <v>100.15000000000001</v>
      </c>
      <c r="D7" s="117">
        <f t="shared" ref="D7:D9" si="30">D6-C7</f>
        <v>30589.849999999999</v>
      </c>
      <c r="E7" s="2" t="s">
        <v>232</v>
      </c>
      <c r="F7" s="2" t="s">
        <v>233</v>
      </c>
    </row>
    <row r="8">
      <c r="A8" s="134">
        <v>45854</v>
      </c>
      <c r="B8" s="136"/>
      <c r="C8" s="117">
        <v>705</v>
      </c>
      <c r="D8" s="117">
        <f t="shared" si="30"/>
        <v>29884.849999999999</v>
      </c>
      <c r="E8" s="2" t="s">
        <v>234</v>
      </c>
      <c r="F8" s="2" t="s">
        <v>233</v>
      </c>
    </row>
    <row r="9">
      <c r="A9" s="134">
        <v>45854</v>
      </c>
      <c r="B9" s="136"/>
      <c r="C9" s="117">
        <v>23868</v>
      </c>
      <c r="D9" s="117">
        <f t="shared" si="30"/>
        <v>6016.8499999999985</v>
      </c>
      <c r="E9" s="2" t="s">
        <v>235</v>
      </c>
      <c r="F9" s="2" t="s">
        <v>236</v>
      </c>
    </row>
    <row r="10">
      <c r="A10" s="130">
        <v>45890</v>
      </c>
      <c r="B10" s="117">
        <v>3978</v>
      </c>
      <c r="C10" s="117"/>
      <c r="D10" s="120">
        <f>D9+B10</f>
        <v>9994.8499999999985</v>
      </c>
      <c r="E10" s="2" t="s">
        <v>237</v>
      </c>
      <c r="F10" s="2" t="s">
        <v>238</v>
      </c>
    </row>
    <row r="11">
      <c r="A11" s="130"/>
      <c r="B11" s="136"/>
      <c r="C11" s="117"/>
      <c r="D11" s="117"/>
    </row>
    <row r="12">
      <c r="A12" s="130"/>
      <c r="B12" s="136"/>
      <c r="C12" s="117"/>
      <c r="D12" s="117"/>
    </row>
    <row r="13">
      <c r="A13" s="130"/>
      <c r="B13" s="136"/>
      <c r="C13" s="117"/>
      <c r="D13" s="117"/>
    </row>
    <row r="14">
      <c r="A14" s="130"/>
      <c r="B14" s="136"/>
      <c r="C14" s="117"/>
      <c r="D14" s="117"/>
      <c r="E14" s="8"/>
    </row>
    <row r="15" ht="14.25">
      <c r="B15" s="136"/>
      <c r="C15" s="117"/>
      <c r="D15" s="117"/>
    </row>
    <row r="16" ht="14.25">
      <c r="B16" s="136"/>
      <c r="C16" s="117"/>
      <c r="D16" s="117"/>
    </row>
    <row r="17" ht="14.25">
      <c r="B17" s="136"/>
      <c r="C17" s="117"/>
      <c r="D17" s="117"/>
    </row>
    <row r="18" ht="14.25">
      <c r="B18" s="136"/>
      <c r="C18" s="117"/>
      <c r="D18" s="117"/>
    </row>
    <row r="19" ht="14.25">
      <c r="B19" s="136"/>
      <c r="C19" s="117"/>
      <c r="D19" s="117"/>
    </row>
    <row r="20" ht="14.25">
      <c r="B20" s="136"/>
      <c r="C20" s="117"/>
      <c r="D20" s="117"/>
    </row>
  </sheetData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1" zoomScale="100" workbookViewId="0">
      <pane ySplit="1" topLeftCell="A2" activePane="bottomLeft" state="frozen"/>
      <selection activeCell="A1" activeCellId="0" sqref="1:1048576"/>
    </sheetView>
  </sheetViews>
  <sheetFormatPr defaultRowHeight="15"/>
  <cols>
    <col customWidth="1" min="1" max="1" width="15.28515625"/>
    <col customWidth="1" min="2" max="2" width="18.28515625"/>
    <col bestFit="1" customWidth="1" min="5" max="5" width="11.85546875"/>
  </cols>
  <sheetData>
    <row r="1">
      <c r="A1" s="8" t="s">
        <v>6</v>
      </c>
      <c r="B1" s="8" t="s">
        <v>210</v>
      </c>
      <c r="C1" s="8" t="s">
        <v>211</v>
      </c>
      <c r="D1" s="8" t="s">
        <v>4</v>
      </c>
    </row>
    <row r="2">
      <c r="A2" s="130">
        <v>45471</v>
      </c>
      <c r="B2" s="2" t="s">
        <v>239</v>
      </c>
      <c r="C2" s="117">
        <v>700</v>
      </c>
      <c r="D2" s="117">
        <f>C2</f>
        <v>700</v>
      </c>
    </row>
    <row r="3">
      <c r="A3" s="130">
        <v>45565</v>
      </c>
      <c r="B3" s="2" t="s">
        <v>240</v>
      </c>
      <c r="C3" s="117">
        <v>700</v>
      </c>
      <c r="D3" s="120">
        <f>D2-C3</f>
        <v>0</v>
      </c>
      <c r="E3" s="21" t="s">
        <v>241</v>
      </c>
    </row>
    <row r="4">
      <c r="A4" s="130"/>
      <c r="B4" s="2"/>
      <c r="C4" s="117"/>
      <c r="D4" s="117"/>
    </row>
    <row r="5">
      <c r="A5" s="130"/>
      <c r="B5" s="2"/>
      <c r="C5" s="2"/>
      <c r="D5" s="2"/>
    </row>
    <row r="6">
      <c r="A6" s="130"/>
      <c r="B6" s="2"/>
      <c r="C6" s="2"/>
      <c r="D6" s="2"/>
    </row>
    <row r="7">
      <c r="A7" s="130"/>
      <c r="B7" s="2"/>
      <c r="C7" s="2"/>
      <c r="D7" s="2"/>
    </row>
    <row r="8">
      <c r="A8" s="130"/>
      <c r="B8" s="2"/>
      <c r="C8" s="2"/>
      <c r="D8" s="2"/>
    </row>
    <row r="9">
      <c r="A9" s="130"/>
      <c r="B9" s="2"/>
      <c r="C9" s="2"/>
      <c r="D9" s="2"/>
    </row>
    <row r="10">
      <c r="A10" s="130"/>
      <c r="B10" s="2"/>
      <c r="C10" s="2"/>
      <c r="D10" s="2"/>
    </row>
    <row r="11">
      <c r="A11" s="130"/>
      <c r="B11" s="2"/>
      <c r="C11" s="2"/>
      <c r="D11" s="2"/>
    </row>
    <row r="12">
      <c r="A12" s="130"/>
      <c r="B12" s="2"/>
      <c r="C12" s="2"/>
      <c r="D12" s="2"/>
    </row>
    <row r="13">
      <c r="A13" s="130"/>
      <c r="B13" s="2"/>
      <c r="C13" s="2"/>
      <c r="D13" s="2"/>
    </row>
    <row r="14">
      <c r="A14" s="130"/>
      <c r="B14" s="2"/>
      <c r="C14" s="2"/>
      <c r="D14" s="8"/>
    </row>
  </sheetData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ONLYOFFICE/9.2.1.43</Application>
  <HeadingPairs>
    <vt:vector size="0" baseType="variant"/>
  </HeadingPairs>
  <TitlesOfParts>
    <vt:vector size="0" baseType="lpstr"/>
  </TitlesOfParts>
  <Manager/>
  <Company/>
  <HyperlinkBase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revision>15</cp:revision>
  <dcterms:created xsi:type="dcterms:W3CDTF">2006-09-16T00:00:00Z</dcterms:created>
  <dcterms:modified xsi:type="dcterms:W3CDTF">2026-02-07T08:28:09Z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4443ded-827a-46bf-8c23-accc3d394867_Enabled">
    <vt:lpwstr>true</vt:lpwstr>
  </property>
  <property fmtid="{D5CDD505-2E9C-101B-9397-08002B2CF9AE}" pid="3" name="MSIP_Label_04443ded-827a-46bf-8c23-accc3d394867_SetDate">
    <vt:lpwstr>2023-11-13T15:22:24Z</vt:lpwstr>
  </property>
  <property fmtid="{D5CDD505-2E9C-101B-9397-08002B2CF9AE}" pid="4" name="MSIP_Label_04443ded-827a-46bf-8c23-accc3d394867_Method">
    <vt:lpwstr>Privileged</vt:lpwstr>
  </property>
  <property fmtid="{D5CDD505-2E9C-101B-9397-08002B2CF9AE}" pid="5" name="MSIP_Label_04443ded-827a-46bf-8c23-accc3d394867_Name">
    <vt:lpwstr>NOT PROTECTIVELY MARKED</vt:lpwstr>
  </property>
  <property fmtid="{D5CDD505-2E9C-101B-9397-08002B2CF9AE}" pid="6" name="MSIP_Label_04443ded-827a-46bf-8c23-accc3d394867_SiteId">
    <vt:lpwstr>75046e30-7443-48c1-89c4-f710fef78b2b</vt:lpwstr>
  </property>
  <property fmtid="{D5CDD505-2E9C-101B-9397-08002B2CF9AE}" pid="7" name="MSIP_Label_04443ded-827a-46bf-8c23-accc3d394867_ActionId">
    <vt:lpwstr>39f7ad30-4b39-4088-97a1-b2cde2adf634</vt:lpwstr>
  </property>
  <property fmtid="{D5CDD505-2E9C-101B-9397-08002B2CF9AE}" pid="8" name="MSIP_Label_04443ded-827a-46bf-8c23-accc3d394867_ContentBits">
    <vt:lpwstr>0</vt:lpwstr>
  </property>
</Properties>
</file>